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21"/>
  </bookViews>
  <sheets>
    <sheet name="Bet History" sheetId="1" r:id="rId1"/>
    <sheet name="People" sheetId="2" r:id="rId2"/>
    <sheet name="Probabilities" sheetId="3" r:id="rId3"/>
  </sheets>
  <definedNames>
    <definedName name="__xlfn_SUMIFS">NA()</definedName>
    <definedName name="_xlnm._FilterDatabase" localSheetId="0" hidden="1">'Bet History'!$A$1:$K$6</definedName>
    <definedName name="___xlfn_SUMIFS">#N/A</definedName>
    <definedName name="Excel_BuiltIn__FilterDatabase" localSheetId="0">'Bet History'!$A$1:$K$1</definedName>
  </definedNames>
  <calcPr calcId="145621"/>
</workbook>
</file>

<file path=xl/calcChain.xml><?xml version="1.0" encoding="utf-8"?>
<calcChain xmlns="http://schemas.openxmlformats.org/spreadsheetml/2006/main">
  <c r="E2" i="1" l="1"/>
  <c r="G2" i="1" s="1"/>
  <c r="H2" i="1" s="1"/>
  <c r="E3" i="1"/>
  <c r="G3" i="1"/>
  <c r="E4" i="1"/>
  <c r="G4" i="1"/>
  <c r="H4" i="1" s="1"/>
  <c r="E5" i="1"/>
  <c r="G5" i="1"/>
  <c r="H5" i="1" s="1"/>
  <c r="E6" i="1"/>
  <c r="G6" i="1"/>
  <c r="H3" i="1"/>
  <c r="H6" i="1"/>
  <c r="G2" i="2"/>
  <c r="H2" i="2" s="1"/>
  <c r="G4" i="2"/>
  <c r="H4" i="2" s="1"/>
  <c r="G6" i="2"/>
  <c r="H6" i="2" s="1"/>
  <c r="B8" i="2"/>
  <c r="B12" i="2"/>
  <c r="B2" i="3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B3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G5" i="2" l="1"/>
  <c r="H5" i="2" s="1"/>
  <c r="G3" i="2"/>
  <c r="H3" i="2" s="1"/>
  <c r="H8" i="1"/>
  <c r="E6" i="2" l="1"/>
  <c r="F6" i="2" s="1"/>
  <c r="C5" i="2"/>
  <c r="D5" i="2" s="1"/>
  <c r="C3" i="2"/>
  <c r="D3" i="2" s="1"/>
  <c r="C6" i="2"/>
  <c r="D6" i="2" s="1"/>
  <c r="C2" i="2"/>
  <c r="E5" i="2" l="1"/>
  <c r="F5" i="2" s="1"/>
  <c r="E4" i="2"/>
  <c r="F4" i="2" s="1"/>
  <c r="E2" i="2"/>
  <c r="E3" i="2"/>
  <c r="F3" i="2" s="1"/>
  <c r="C4" i="2"/>
  <c r="D4" i="2" s="1"/>
  <c r="D2" i="2"/>
  <c r="C8" i="2"/>
  <c r="E8" i="2" l="1"/>
  <c r="F2" i="2"/>
  <c r="F8" i="2" s="1"/>
  <c r="D8" i="2"/>
  <c r="B11" i="2" s="1"/>
</calcChain>
</file>

<file path=xl/sharedStrings.xml><?xml version="1.0" encoding="utf-8"?>
<sst xmlns="http://schemas.openxmlformats.org/spreadsheetml/2006/main" count="36" uniqueCount="31">
  <si>
    <t>Stake</t>
  </si>
  <si>
    <t>EW</t>
  </si>
  <si>
    <t>@</t>
  </si>
  <si>
    <t>Odds</t>
  </si>
  <si>
    <t>Decimal</t>
  </si>
  <si>
    <t>Result</t>
  </si>
  <si>
    <t>Returns</t>
  </si>
  <si>
    <t>Net</t>
  </si>
  <si>
    <t>No</t>
  </si>
  <si>
    <t>Win</t>
  </si>
  <si>
    <t>Lose</t>
  </si>
  <si>
    <t>Yes</t>
  </si>
  <si>
    <t>Place</t>
  </si>
  <si>
    <t>Gross:</t>
  </si>
  <si>
    <t>Investor</t>
  </si>
  <si>
    <t>Investment</t>
  </si>
  <si>
    <t>Profit</t>
  </si>
  <si>
    <t>Take Home</t>
  </si>
  <si>
    <t>Projected Profit</t>
  </si>
  <si>
    <t>Projected Take Home</t>
  </si>
  <si>
    <t>Stake Held</t>
  </si>
  <si>
    <t>ISTP</t>
  </si>
  <si>
    <t>Rory</t>
  </si>
  <si>
    <t>John</t>
  </si>
  <si>
    <t>Rob</t>
  </si>
  <si>
    <t>Ziggy</t>
  </si>
  <si>
    <t>Aidan</t>
  </si>
  <si>
    <t>Total</t>
  </si>
  <si>
    <t>SPP:</t>
  </si>
  <si>
    <t>ASPP:</t>
  </si>
  <si>
    <t>Weeks Gone: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</si>
</sst>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[$€-1809]#,##0.00;[Red]\-[$€-1809]#,##0.00"/>
    <numFmt numFmtId="165" formatCode="dd\ mmmm\ yyyy;@"/>
    <numFmt numFmtId="166" formatCode="??/?"/>
    <numFmt numFmtId="167" formatCode="#,##0.0000"/>
    <numFmt numFmtId="168" formatCode="\€#,##0.00;[Red]&quot;-€&quot;#,##0.00"/>
    <numFmt numFmtId="169" formatCode="\€#,##0"/>
    <numFmt numFmtId="171" formatCode="[$€-1809]#,##0;[Red]\-[$€-1809]#,##0"/>
    <numFmt numFmtId="172" formatCode="?/?"/>
    <numFmt numFmtId="173" formatCode="0.0000"/>
  </numFmts>
  <fonts count="12" x14ac:knownFonts="1">
    <font>
      <sz val="11"/>
      <color indexed="8"/>
      <name val="Arial"/>
      <family val="2"/>
    </font>
    <font>
      <b/>
      <i/>
      <sz val="16"/>
      <color indexed="8"/>
      <name val="Arial"/>
      <family val="2"/>
    </font>
    <font>
      <b/>
      <i/>
      <u/>
      <sz val="11"/>
      <color indexed="8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u/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u/>
      <sz val="14"/>
      <name val="Times New Roman"/>
      <family val="1"/>
    </font>
    <font>
      <b/>
      <sz val="12"/>
      <name val="Times New Roman"/>
      <family val="1"/>
    </font>
    <font>
      <sz val="11"/>
      <color indexed="63"/>
      <name val="Segoe UI"/>
      <family val="2"/>
    </font>
    <font>
      <b/>
      <sz val="11"/>
      <color indexed="56"/>
      <name val="Calibri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</fills>
  <borders count="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4">
    <xf numFmtId="0" fontId="0" fillId="0" borderId="0"/>
    <xf numFmtId="0" fontId="1" fillId="0" borderId="0">
      <alignment horizontal="center" textRotation="90"/>
    </xf>
    <xf numFmtId="0" fontId="1" fillId="0" borderId="0">
      <alignment horizontal="center" textRotation="90"/>
    </xf>
    <xf numFmtId="0" fontId="1" fillId="0" borderId="0">
      <alignment horizontal="center" textRotation="90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0" fontId="11" fillId="0" borderId="0"/>
  </cellStyleXfs>
  <cellXfs count="26">
    <xf numFmtId="0" fontId="0" fillId="0" borderId="0" xfId="0"/>
    <xf numFmtId="164" fontId="3" fillId="0" borderId="0" xfId="13" applyNumberFormat="1" applyFont="1"/>
    <xf numFmtId="164" fontId="3" fillId="0" borderId="0" xfId="13" applyNumberFormat="1" applyFont="1" applyAlignment="1">
      <alignment horizontal="left"/>
    </xf>
    <xf numFmtId="12" fontId="3" fillId="0" borderId="0" xfId="13" applyNumberFormat="1" applyFont="1" applyAlignment="1">
      <alignment horizontal="left"/>
    </xf>
    <xf numFmtId="166" fontId="3" fillId="0" borderId="0" xfId="13" applyNumberFormat="1" applyFont="1" applyAlignment="1">
      <alignment horizontal="right"/>
    </xf>
    <xf numFmtId="167" fontId="3" fillId="0" borderId="0" xfId="13" applyNumberFormat="1" applyFont="1"/>
    <xf numFmtId="0" fontId="3" fillId="0" borderId="0" xfId="13" applyFont="1"/>
    <xf numFmtId="168" fontId="4" fillId="0" borderId="0" xfId="13" applyNumberFormat="1" applyFont="1"/>
    <xf numFmtId="169" fontId="3" fillId="0" borderId="0" xfId="13" applyNumberFormat="1" applyFont="1"/>
    <xf numFmtId="0" fontId="5" fillId="0" borderId="0" xfId="13" applyFont="1" applyAlignment="1">
      <alignment horizontal="left"/>
    </xf>
    <xf numFmtId="164" fontId="5" fillId="0" borderId="0" xfId="13" applyNumberFormat="1" applyFont="1" applyAlignment="1">
      <alignment horizontal="left"/>
    </xf>
    <xf numFmtId="12" fontId="6" fillId="0" borderId="0" xfId="13" applyNumberFormat="1" applyFont="1" applyAlignment="1">
      <alignment horizontal="left"/>
    </xf>
    <xf numFmtId="167" fontId="5" fillId="0" borderId="0" xfId="13" applyNumberFormat="1" applyFont="1" applyAlignment="1">
      <alignment horizontal="left"/>
    </xf>
    <xf numFmtId="168" fontId="7" fillId="0" borderId="0" xfId="13" applyNumberFormat="1" applyFont="1" applyAlignment="1">
      <alignment horizontal="left"/>
    </xf>
    <xf numFmtId="0" fontId="0" fillId="0" borderId="0" xfId="0" applyFont="1"/>
    <xf numFmtId="167" fontId="3" fillId="0" borderId="0" xfId="13" applyNumberFormat="1" applyFont="1" applyAlignment="1">
      <alignment horizontal="right"/>
    </xf>
    <xf numFmtId="168" fontId="8" fillId="2" borderId="0" xfId="13" applyNumberFormat="1" applyFont="1" applyFill="1"/>
    <xf numFmtId="0" fontId="9" fillId="0" borderId="0" xfId="0" applyFont="1"/>
    <xf numFmtId="169" fontId="5" fillId="0" borderId="0" xfId="13" applyNumberFormat="1" applyFont="1" applyAlignment="1">
      <alignment horizontal="left"/>
    </xf>
    <xf numFmtId="9" fontId="0" fillId="0" borderId="0" xfId="0" applyNumberFormat="1"/>
    <xf numFmtId="171" fontId="0" fillId="0" borderId="0" xfId="0" applyNumberFormat="1"/>
    <xf numFmtId="165" fontId="3" fillId="0" borderId="0" xfId="13" applyNumberFormat="1" applyFont="1" applyAlignment="1">
      <alignment horizontal="right"/>
    </xf>
    <xf numFmtId="172" fontId="0" fillId="0" borderId="1" xfId="0" applyNumberFormat="1" applyBorder="1"/>
    <xf numFmtId="172" fontId="10" fillId="3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173" fontId="0" fillId="0" borderId="1" xfId="0" applyNumberFormat="1" applyBorder="1"/>
  </cellXfs>
  <cellStyles count="14">
    <cellStyle name="Excel Built-in Normal 1" xfId="13"/>
    <cellStyle name="Heading1 1" xfId="1"/>
    <cellStyle name="Heading1 2" xfId="2"/>
    <cellStyle name="Heading1 3" xfId="3"/>
    <cellStyle name="Heading1 4" xfId="4"/>
    <cellStyle name="Normal" xfId="0" builtinId="0"/>
    <cellStyle name="Result 1" xfId="5"/>
    <cellStyle name="Result 2" xfId="6"/>
    <cellStyle name="Result 3" xfId="7"/>
    <cellStyle name="Result 4" xfId="8"/>
    <cellStyle name="Result2 1" xfId="9"/>
    <cellStyle name="Result2 2" xfId="10"/>
    <cellStyle name="Result2 3" xfId="11"/>
    <cellStyle name="Result2 4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62"/>
  </sheetPr>
  <dimension ref="A1:K12"/>
  <sheetViews>
    <sheetView tabSelected="1" zoomScale="90" zoomScaleNormal="90" workbookViewId="0">
      <pane xSplit="1" ySplit="1" topLeftCell="B2" activePane="bottomRight" state="frozen"/>
      <selection pane="topRight" activeCell="B1" sqref="B1"/>
      <selection pane="bottomLeft" activeCell="A63" sqref="A63"/>
      <selection pane="bottomRight" activeCell="F13" sqref="F13"/>
    </sheetView>
  </sheetViews>
  <sheetFormatPr defaultColWidth="11.5" defaultRowHeight="15.75" x14ac:dyDescent="0.25"/>
  <cols>
    <col min="1" max="1" width="10.375" style="1" customWidth="1"/>
    <col min="2" max="2" width="7.25" style="2" customWidth="1"/>
    <col min="3" max="3" width="4.75" style="3" customWidth="1"/>
    <col min="4" max="4" width="7.125" style="4" customWidth="1"/>
    <col min="5" max="5" width="10.625" style="5" customWidth="1"/>
    <col min="6" max="6" width="7.125" style="6" customWidth="1"/>
    <col min="7" max="7" width="9.75" style="1" customWidth="1"/>
    <col min="8" max="8" width="9.75" style="7" customWidth="1"/>
    <col min="9" max="9" width="9.5" style="6" customWidth="1"/>
    <col min="10" max="10" width="12.25" style="8" customWidth="1"/>
    <col min="11" max="11" width="9.625" style="6" customWidth="1"/>
    <col min="12" max="16384" width="11.5" style="6"/>
  </cols>
  <sheetData>
    <row r="1" spans="1:11" s="9" customFormat="1" ht="18.75" x14ac:dyDescent="0.3">
      <c r="A1" s="10" t="s">
        <v>0</v>
      </c>
      <c r="B1" s="10" t="s">
        <v>1</v>
      </c>
      <c r="C1" s="11" t="s">
        <v>2</v>
      </c>
      <c r="D1" s="12" t="s">
        <v>3</v>
      </c>
      <c r="E1" s="12" t="s">
        <v>4</v>
      </c>
      <c r="F1" s="9" t="s">
        <v>5</v>
      </c>
      <c r="G1" s="10" t="s">
        <v>6</v>
      </c>
      <c r="H1" s="13" t="s">
        <v>7</v>
      </c>
    </row>
    <row r="2" spans="1:11" x14ac:dyDescent="0.25">
      <c r="A2" s="1">
        <v>130</v>
      </c>
      <c r="B2" s="2" t="s">
        <v>8</v>
      </c>
      <c r="D2" s="4">
        <v>7</v>
      </c>
      <c r="E2" s="5">
        <f t="shared" ref="E2:E6" si="0">IF(AND(D2&lt;&gt;"",D2&lt;&gt;"bf"),IF(D2="Evens",2,D2+1),"")</f>
        <v>8</v>
      </c>
      <c r="F2" s="6" t="s">
        <v>9</v>
      </c>
      <c r="G2" s="1">
        <f>IF(F2="Lose",0,IF(B2="No",IF(F2="Win",A2*E2,IF(F2="Place","Error","")),IF(B2="Yes",IF(F2="Win",A2*(E2+(1+C2*D2)),IF(F2="Place",A2*(1+C2*D2),"")),"FillTerms")))</f>
        <v>1040</v>
      </c>
      <c r="H2" s="7">
        <f>IF(G2&lt;&gt;"",IF(B2="No",G2-A2,IF(B2="Yes",G2-2*A2,"FillTerms")))</f>
        <v>910</v>
      </c>
    </row>
    <row r="3" spans="1:11" x14ac:dyDescent="0.25">
      <c r="A3" s="1">
        <v>130</v>
      </c>
      <c r="B3" s="2" t="s">
        <v>8</v>
      </c>
      <c r="D3" s="4">
        <v>16</v>
      </c>
      <c r="E3" s="5">
        <f t="shared" si="0"/>
        <v>17</v>
      </c>
      <c r="F3" s="6" t="s">
        <v>10</v>
      </c>
      <c r="G3" s="1">
        <f>IF(F3="Lose",0,IF(F3="void",A3,IF(B3="No",IF(F3="Win",A3*E3,IF(F3="Place","Error","")),IF(B3="Yes",IF(F3="Win",A3*(E3+(1+C3*D3)),IF(F3="Place",A3*(1+C3*D3),"")),"FillTerms"))))</f>
        <v>0</v>
      </c>
      <c r="H3" s="7">
        <f>IF(G3&lt;&gt;"",IF(B3="No",G3-A3,IF(B3="Yes",G3-2*A3)),"")</f>
        <v>-130</v>
      </c>
    </row>
    <row r="4" spans="1:11" x14ac:dyDescent="0.25">
      <c r="A4" s="1">
        <v>130</v>
      </c>
      <c r="B4" s="2" t="s">
        <v>11</v>
      </c>
      <c r="C4" s="3">
        <v>0.25</v>
      </c>
      <c r="D4" s="4">
        <v>12</v>
      </c>
      <c r="E4" s="5">
        <f t="shared" si="0"/>
        <v>13</v>
      </c>
      <c r="F4" s="6" t="s">
        <v>12</v>
      </c>
      <c r="G4" s="1">
        <f>IF(F4="Lose",0,IF(F4="void",A4,IF(B4="No",IF(F4="Win",A4*E4,IF(F4="Place","Error","")),IF(B4="Yes",IF(F4="Win",A4*(E4+(1+C4*D4)),IF(F4="Place",A4*(1+C4*D4),"")),"FillTerms"))))</f>
        <v>520</v>
      </c>
      <c r="H4" s="7">
        <f>IF(G4&lt;&gt;"",IF(B4="No",G4-A4,IF(B4="Yes",G4-2*A4)),"")</f>
        <v>260</v>
      </c>
    </row>
    <row r="5" spans="1:11" x14ac:dyDescent="0.25">
      <c r="A5" s="1">
        <v>130</v>
      </c>
      <c r="B5" s="2" t="s">
        <v>8</v>
      </c>
      <c r="D5" s="4">
        <v>10</v>
      </c>
      <c r="E5" s="5">
        <f t="shared" si="0"/>
        <v>11</v>
      </c>
      <c r="F5" s="6" t="s">
        <v>10</v>
      </c>
      <c r="G5" s="1">
        <f>IF(F5="Lose",0,IF(F5="void",A5,IF(B5="No",IF(F5="Win",A5*E5,IF(F5="Place","Error","")),IF(B5="Yes",IF(F5="Win",A5*(E5+(1+C5*D5)),IF(F5="Place",A5*(1+C5*D5),"")),"FillTerms"))))</f>
        <v>0</v>
      </c>
      <c r="H5" s="7">
        <f>IF(G5&lt;&gt;"",IF(B5="No",G5-A5,IF(B5="Yes",G5-2*A5)),"")</f>
        <v>-130</v>
      </c>
    </row>
    <row r="6" spans="1:11" x14ac:dyDescent="0.25">
      <c r="A6" s="1">
        <v>130</v>
      </c>
      <c r="B6" s="2" t="s">
        <v>8</v>
      </c>
      <c r="D6" s="4">
        <v>6</v>
      </c>
      <c r="E6" s="5">
        <f t="shared" si="0"/>
        <v>7</v>
      </c>
      <c r="F6" s="6" t="s">
        <v>10</v>
      </c>
      <c r="G6" s="1">
        <f>IF(F6="Lose",0,IF(F6="void",A6,IF(B6="No",IF(F6="Win",A6*E6,IF(F6="Place","Error","")),IF(B6="Yes",IF(F6="Win",A6*(E6+(1+C6*D6)),IF(F6="Place",A6*(1+C6*D6),"")),"FillTerms"))))</f>
        <v>0</v>
      </c>
      <c r="H6" s="7">
        <f>IF(G6&lt;&gt;"",IF(B6="No",G6-A6,IF(B6="Yes",G6-2*A6)),"")</f>
        <v>-130</v>
      </c>
    </row>
    <row r="8" spans="1:11" x14ac:dyDescent="0.25">
      <c r="E8" s="15"/>
      <c r="G8" s="1" t="s">
        <v>13</v>
      </c>
      <c r="H8" s="16">
        <f ca="1">SUM(H2:INDIRECT(ADDRESS(ROW()-1,COLUMN())))</f>
        <v>780</v>
      </c>
      <c r="I8" s="14"/>
      <c r="J8" s="14"/>
      <c r="K8" s="14"/>
    </row>
    <row r="9" spans="1:11" x14ac:dyDescent="0.25">
      <c r="H9" s="16"/>
      <c r="I9" s="14"/>
      <c r="J9" s="14"/>
      <c r="K9" s="14"/>
    </row>
    <row r="10" spans="1:11" x14ac:dyDescent="0.25">
      <c r="I10" s="14"/>
      <c r="J10" s="14"/>
      <c r="K10" s="14"/>
    </row>
    <row r="11" spans="1:11" ht="16.5" x14ac:dyDescent="0.3">
      <c r="A11" s="17"/>
    </row>
    <row r="12" spans="1:11" x14ac:dyDescent="0.25">
      <c r="G12"/>
      <c r="H12"/>
    </row>
  </sheetData>
  <sheetCalcPr fullCalcOnLoad="1"/>
  <sheetProtection selectLockedCells="1" selectUnlockedCells="1"/>
  <autoFilter ref="A1:K6"/>
  <pageMargins left="0" right="0" top="2.0833333333333335" bottom="2.0833333333333335" header="0" footer="0"/>
  <pageSetup paperSize="9" firstPageNumber="0" orientation="portrait" horizontalDpi="300" verticalDpi="300"/>
  <headerFooter alignWithMargins="0">
    <oddHeader>&amp;C000000&amp;A</oddHeader>
    <oddFooter>&amp;C000000Page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H12"/>
  <sheetViews>
    <sheetView zoomScale="90" zoomScaleNormal="90" workbookViewId="0">
      <selection activeCell="I6" activeCellId="3" sqref="O65:O84 O86 O85 I6"/>
    </sheetView>
  </sheetViews>
  <sheetFormatPr defaultColWidth="10.5" defaultRowHeight="14.25" x14ac:dyDescent="0.2"/>
  <cols>
    <col min="1" max="1" width="11.75" style="14" customWidth="1"/>
    <col min="2" max="2" width="12.875" style="14" customWidth="1"/>
    <col min="3" max="3" width="9.125" style="14" customWidth="1"/>
    <col min="4" max="4" width="12.875" style="14" customWidth="1"/>
    <col min="5" max="5" width="17.625" style="14" customWidth="1"/>
    <col min="6" max="6" width="22.875" style="14" customWidth="1"/>
    <col min="7" max="7" width="12.75" style="14" customWidth="1"/>
    <col min="8" max="8" width="6.875" style="14" customWidth="1"/>
    <col min="9" max="16384" width="10.5" style="14"/>
  </cols>
  <sheetData>
    <row r="1" spans="1:8" ht="18.75" x14ac:dyDescent="0.3">
      <c r="A1" s="9" t="s">
        <v>14</v>
      </c>
      <c r="B1" s="18" t="s">
        <v>15</v>
      </c>
      <c r="C1" s="9" t="s">
        <v>16</v>
      </c>
      <c r="D1" s="9" t="s">
        <v>17</v>
      </c>
      <c r="E1" s="9" t="s">
        <v>18</v>
      </c>
      <c r="F1" s="9" t="s">
        <v>19</v>
      </c>
      <c r="G1" s="9" t="s">
        <v>20</v>
      </c>
      <c r="H1" s="9" t="s">
        <v>21</v>
      </c>
    </row>
    <row r="2" spans="1:8" ht="15.75" x14ac:dyDescent="0.25">
      <c r="A2" s="6" t="s">
        <v>22</v>
      </c>
      <c r="B2" s="7">
        <v>3000</v>
      </c>
      <c r="C2" s="7">
        <f>(B2/$B$8)*'Bet History'!$H$9</f>
        <v>0</v>
      </c>
      <c r="D2" s="7">
        <f>B2+C2</f>
        <v>3000</v>
      </c>
      <c r="E2" s="7">
        <f>B2*'Bet History'!$H$14/$B$8</f>
        <v>0</v>
      </c>
      <c r="F2" s="7">
        <f>E2+B2</f>
        <v>3000</v>
      </c>
      <c r="G2" s="19">
        <f>B2/B$8</f>
        <v>0.33333333333333331</v>
      </c>
      <c r="H2" s="20">
        <f>G2*B$10</f>
        <v>43.333333333333329</v>
      </c>
    </row>
    <row r="3" spans="1:8" ht="15.75" x14ac:dyDescent="0.25">
      <c r="A3" s="6" t="s">
        <v>23</v>
      </c>
      <c r="B3" s="7">
        <v>2100</v>
      </c>
      <c r="C3" s="7">
        <f>(B3/$B$8)*'Bet History'!$H$9</f>
        <v>0</v>
      </c>
      <c r="D3" s="7">
        <f>B3+C3</f>
        <v>2100</v>
      </c>
      <c r="E3" s="7">
        <f>B3*'Bet History'!$H$14/$B$8</f>
        <v>0</v>
      </c>
      <c r="F3" s="7">
        <f>E3+B3</f>
        <v>2100</v>
      </c>
      <c r="G3" s="19">
        <f>B3/B$8</f>
        <v>0.23333333333333334</v>
      </c>
      <c r="H3" s="20">
        <f>G3*B$10</f>
        <v>30.333333333333332</v>
      </c>
    </row>
    <row r="4" spans="1:8" ht="15.75" x14ac:dyDescent="0.25">
      <c r="A4" s="6" t="s">
        <v>24</v>
      </c>
      <c r="B4" s="7">
        <v>2000</v>
      </c>
      <c r="C4" s="7">
        <f>(B4/$B$8)*'Bet History'!$H$9</f>
        <v>0</v>
      </c>
      <c r="D4" s="7">
        <f>B4+C4</f>
        <v>2000</v>
      </c>
      <c r="E4" s="7">
        <f>B4*'Bet History'!$H$14/$B$8</f>
        <v>0</v>
      </c>
      <c r="F4" s="7">
        <f>E4+B4</f>
        <v>2000</v>
      </c>
      <c r="G4" s="19">
        <f>B4/B$8</f>
        <v>0.22222222222222221</v>
      </c>
      <c r="H4" s="20">
        <f>G4*B$10</f>
        <v>28.888888888888886</v>
      </c>
    </row>
    <row r="5" spans="1:8" ht="15.75" x14ac:dyDescent="0.25">
      <c r="A5" s="6" t="s">
        <v>25</v>
      </c>
      <c r="B5" s="7">
        <v>1000</v>
      </c>
      <c r="C5" s="7">
        <f>(B5/$B$8)*'Bet History'!$H$9</f>
        <v>0</v>
      </c>
      <c r="D5" s="7">
        <f>B5+C5</f>
        <v>1000</v>
      </c>
      <c r="E5" s="7">
        <f>B5*'Bet History'!$H$14/$B$8</f>
        <v>0</v>
      </c>
      <c r="F5" s="7">
        <f>E5+B5</f>
        <v>1000</v>
      </c>
      <c r="G5" s="19">
        <f>B5/B$8</f>
        <v>0.1111111111111111</v>
      </c>
      <c r="H5" s="20">
        <f>G5*B$10</f>
        <v>14.444444444444443</v>
      </c>
    </row>
    <row r="6" spans="1:8" ht="15.75" x14ac:dyDescent="0.25">
      <c r="A6" s="6" t="s">
        <v>26</v>
      </c>
      <c r="B6" s="7">
        <v>900</v>
      </c>
      <c r="C6" s="7">
        <f>(B6/$B$8)*'Bet History'!$H$9</f>
        <v>0</v>
      </c>
      <c r="D6" s="7">
        <f>B6+C6</f>
        <v>900</v>
      </c>
      <c r="E6" s="7">
        <f>B6*'Bet History'!$H$14/$B$8</f>
        <v>0</v>
      </c>
      <c r="F6" s="7">
        <f>E6+B6</f>
        <v>900</v>
      </c>
      <c r="G6" s="19">
        <f>B6/B$8</f>
        <v>0.1</v>
      </c>
      <c r="H6" s="20">
        <f>G6*B$10</f>
        <v>13</v>
      </c>
    </row>
    <row r="7" spans="1:8" ht="15.75" x14ac:dyDescent="0.25">
      <c r="B7" s="7"/>
      <c r="C7" s="7"/>
      <c r="D7" s="7"/>
      <c r="E7" s="7"/>
      <c r="F7" s="7"/>
    </row>
    <row r="8" spans="1:8" ht="15.75" x14ac:dyDescent="0.25">
      <c r="A8" s="6" t="s">
        <v>27</v>
      </c>
      <c r="B8" s="7">
        <f>SUM(People!B2:B6)</f>
        <v>9000</v>
      </c>
      <c r="C8" s="7">
        <f>SUM(People!C2:C6)</f>
        <v>0</v>
      </c>
      <c r="D8" s="7">
        <f>SUM(People!D2:D6)</f>
        <v>9000</v>
      </c>
      <c r="E8" s="7">
        <f>SUM(People!E2:E6)</f>
        <v>0</v>
      </c>
      <c r="F8" s="7">
        <f>SUM(People!F2:F6)</f>
        <v>9000</v>
      </c>
    </row>
    <row r="10" spans="1:8" x14ac:dyDescent="0.2">
      <c r="A10" s="14" t="s">
        <v>28</v>
      </c>
      <c r="B10" s="14">
        <v>130</v>
      </c>
    </row>
    <row r="11" spans="1:8" x14ac:dyDescent="0.2">
      <c r="A11" s="14" t="s">
        <v>29</v>
      </c>
      <c r="B11" s="14">
        <f>ROUND(100*D8/5650-5,-1)</f>
        <v>150</v>
      </c>
    </row>
    <row r="12" spans="1:8" ht="15.75" x14ac:dyDescent="0.25">
      <c r="A12" s="21" t="s">
        <v>30</v>
      </c>
      <c r="B12" s="14">
        <f ca="1">ROUND((TODAY()-DATE(2013,10,2))/7,0)</f>
        <v>6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AA21"/>
  <sheetViews>
    <sheetView zoomScale="75" zoomScaleNormal="75" workbookViewId="0"/>
  </sheetViews>
  <sheetFormatPr defaultRowHeight="14.25" x14ac:dyDescent="0.2"/>
  <cols>
    <col min="1" max="1" width="4.125" style="14" customWidth="1"/>
    <col min="2" max="27" width="6.375" style="14" customWidth="1"/>
  </cols>
  <sheetData>
    <row r="1" spans="1:27" ht="15" x14ac:dyDescent="0.25">
      <c r="A1" s="22"/>
      <c r="B1" s="23">
        <v>1</v>
      </c>
      <c r="C1" s="23">
        <v>2</v>
      </c>
      <c r="D1" s="23">
        <v>3</v>
      </c>
      <c r="E1" s="23">
        <v>4</v>
      </c>
      <c r="F1" s="23">
        <v>5</v>
      </c>
      <c r="G1" s="23">
        <v>6</v>
      </c>
      <c r="H1" s="23">
        <v>7</v>
      </c>
      <c r="I1" s="23">
        <v>8</v>
      </c>
      <c r="J1" s="23">
        <v>9</v>
      </c>
      <c r="K1" s="23">
        <v>10</v>
      </c>
      <c r="L1" s="23">
        <v>11</v>
      </c>
      <c r="M1" s="23">
        <v>12</v>
      </c>
      <c r="N1" s="23">
        <v>13</v>
      </c>
      <c r="O1" s="23">
        <v>14</v>
      </c>
      <c r="P1" s="23">
        <v>15</v>
      </c>
      <c r="Q1" s="23">
        <v>16</v>
      </c>
      <c r="R1" s="23">
        <v>17</v>
      </c>
      <c r="S1" s="23">
        <v>18</v>
      </c>
      <c r="T1" s="23">
        <v>19</v>
      </c>
      <c r="U1" s="23">
        <v>20</v>
      </c>
      <c r="V1" s="23">
        <v>25</v>
      </c>
      <c r="W1" s="23">
        <v>30</v>
      </c>
      <c r="X1" s="23">
        <v>33</v>
      </c>
      <c r="Y1" s="23">
        <v>50</v>
      </c>
      <c r="Z1" s="23">
        <v>66</v>
      </c>
      <c r="AA1" s="23">
        <v>100</v>
      </c>
    </row>
    <row r="2" spans="1:27" ht="15" x14ac:dyDescent="0.25">
      <c r="A2" s="24">
        <v>1</v>
      </c>
      <c r="B2" s="25">
        <f t="shared" ref="B2:K11" si="0">(1-(1/(1+B$1)))^$A2</f>
        <v>0.5</v>
      </c>
      <c r="C2" s="25">
        <f t="shared" si="0"/>
        <v>0.66666666666666674</v>
      </c>
      <c r="D2" s="25">
        <f t="shared" si="0"/>
        <v>0.75</v>
      </c>
      <c r="E2" s="25">
        <f t="shared" si="0"/>
        <v>0.8</v>
      </c>
      <c r="F2" s="25">
        <f t="shared" si="0"/>
        <v>0.83333333333333337</v>
      </c>
      <c r="G2" s="25">
        <f t="shared" si="0"/>
        <v>0.85714285714285721</v>
      </c>
      <c r="H2" s="25">
        <f t="shared" si="0"/>
        <v>0.875</v>
      </c>
      <c r="I2" s="25">
        <f t="shared" si="0"/>
        <v>0.88888888888888884</v>
      </c>
      <c r="J2" s="25">
        <f t="shared" si="0"/>
        <v>0.9</v>
      </c>
      <c r="K2" s="25">
        <f t="shared" si="0"/>
        <v>0.90909090909090906</v>
      </c>
      <c r="L2" s="25">
        <f t="shared" ref="L2:U11" si="1">(1-(1/(1+L$1)))^$A2</f>
        <v>0.91666666666666663</v>
      </c>
      <c r="M2" s="25">
        <f t="shared" si="1"/>
        <v>0.92307692307692313</v>
      </c>
      <c r="N2" s="25">
        <f t="shared" si="1"/>
        <v>0.9285714285714286</v>
      </c>
      <c r="O2" s="25">
        <f t="shared" si="1"/>
        <v>0.93333333333333335</v>
      </c>
      <c r="P2" s="25">
        <f t="shared" si="1"/>
        <v>0.9375</v>
      </c>
      <c r="Q2" s="25">
        <f t="shared" si="1"/>
        <v>0.94117647058823528</v>
      </c>
      <c r="R2" s="25">
        <f t="shared" si="1"/>
        <v>0.94444444444444442</v>
      </c>
      <c r="S2" s="25">
        <f t="shared" si="1"/>
        <v>0.94736842105263164</v>
      </c>
      <c r="T2" s="25">
        <f t="shared" si="1"/>
        <v>0.95</v>
      </c>
      <c r="U2" s="25">
        <f t="shared" si="1"/>
        <v>0.95238095238095233</v>
      </c>
      <c r="V2" s="25">
        <f t="shared" ref="V2:AA11" si="2">(1-(1/(1+V$1)))^$A2</f>
        <v>0.96153846153846156</v>
      </c>
      <c r="W2" s="25">
        <f t="shared" si="2"/>
        <v>0.967741935483871</v>
      </c>
      <c r="X2" s="25">
        <f t="shared" si="2"/>
        <v>0.97058823529411764</v>
      </c>
      <c r="Y2" s="25">
        <f t="shared" si="2"/>
        <v>0.98039215686274506</v>
      </c>
      <c r="Z2" s="25">
        <f t="shared" si="2"/>
        <v>0.9850746268656716</v>
      </c>
      <c r="AA2" s="25">
        <f t="shared" si="2"/>
        <v>0.99009900990099009</v>
      </c>
    </row>
    <row r="3" spans="1:27" ht="15" x14ac:dyDescent="0.25">
      <c r="A3" s="24">
        <v>2</v>
      </c>
      <c r="B3" s="25">
        <f t="shared" si="0"/>
        <v>0.25</v>
      </c>
      <c r="C3" s="25">
        <f t="shared" si="0"/>
        <v>0.44444444444444453</v>
      </c>
      <c r="D3" s="25">
        <f t="shared" si="0"/>
        <v>0.5625</v>
      </c>
      <c r="E3" s="25">
        <f t="shared" si="0"/>
        <v>0.64000000000000012</v>
      </c>
      <c r="F3" s="25">
        <f t="shared" si="0"/>
        <v>0.69444444444444453</v>
      </c>
      <c r="G3" s="25">
        <f t="shared" si="0"/>
        <v>0.73469387755102056</v>
      </c>
      <c r="H3" s="25">
        <f t="shared" si="0"/>
        <v>0.765625</v>
      </c>
      <c r="I3" s="25">
        <f t="shared" si="0"/>
        <v>0.79012345679012341</v>
      </c>
      <c r="J3" s="25">
        <f t="shared" si="0"/>
        <v>0.81</v>
      </c>
      <c r="K3" s="25">
        <f t="shared" si="0"/>
        <v>0.82644628099173545</v>
      </c>
      <c r="L3" s="25">
        <f t="shared" si="1"/>
        <v>0.84027777777777768</v>
      </c>
      <c r="M3" s="25">
        <f t="shared" si="1"/>
        <v>0.8520710059171599</v>
      </c>
      <c r="N3" s="25">
        <f t="shared" si="1"/>
        <v>0.86224489795918369</v>
      </c>
      <c r="O3" s="25">
        <f t="shared" si="1"/>
        <v>0.87111111111111117</v>
      </c>
      <c r="P3" s="25">
        <f t="shared" si="1"/>
        <v>0.87890625</v>
      </c>
      <c r="Q3" s="25">
        <f t="shared" si="1"/>
        <v>0.88581314878892736</v>
      </c>
      <c r="R3" s="25">
        <f t="shared" si="1"/>
        <v>0.89197530864197527</v>
      </c>
      <c r="S3" s="25">
        <f t="shared" si="1"/>
        <v>0.89750692520775632</v>
      </c>
      <c r="T3" s="25">
        <f t="shared" si="1"/>
        <v>0.90249999999999997</v>
      </c>
      <c r="U3" s="25">
        <f t="shared" si="1"/>
        <v>0.90702947845804982</v>
      </c>
      <c r="V3" s="25">
        <f t="shared" si="2"/>
        <v>0.92455621301775148</v>
      </c>
      <c r="W3" s="25">
        <f t="shared" si="2"/>
        <v>0.93652445369406878</v>
      </c>
      <c r="X3" s="25">
        <f t="shared" si="2"/>
        <v>0.94204152249134943</v>
      </c>
      <c r="Y3" s="25">
        <f t="shared" si="2"/>
        <v>0.96116878123798533</v>
      </c>
      <c r="Z3" s="25">
        <f t="shared" si="2"/>
        <v>0.97037202049454208</v>
      </c>
      <c r="AA3" s="25">
        <f t="shared" si="2"/>
        <v>0.98029604940692083</v>
      </c>
    </row>
    <row r="4" spans="1:27" ht="15" x14ac:dyDescent="0.25">
      <c r="A4" s="24">
        <v>3</v>
      </c>
      <c r="B4" s="25">
        <f t="shared" si="0"/>
        <v>0.125</v>
      </c>
      <c r="C4" s="25">
        <f t="shared" si="0"/>
        <v>0.29629629629629639</v>
      </c>
      <c r="D4" s="25">
        <f t="shared" si="0"/>
        <v>0.421875</v>
      </c>
      <c r="E4" s="25">
        <f t="shared" si="0"/>
        <v>0.51200000000000012</v>
      </c>
      <c r="F4" s="25">
        <f t="shared" si="0"/>
        <v>0.57870370370370383</v>
      </c>
      <c r="G4" s="25">
        <f t="shared" si="0"/>
        <v>0.62973760932944622</v>
      </c>
      <c r="H4" s="25">
        <f t="shared" si="0"/>
        <v>0.669921875</v>
      </c>
      <c r="I4" s="25">
        <f t="shared" si="0"/>
        <v>0.7023319615912208</v>
      </c>
      <c r="J4" s="25">
        <f t="shared" si="0"/>
        <v>0.72900000000000009</v>
      </c>
      <c r="K4" s="25">
        <f t="shared" si="0"/>
        <v>0.75131480090157765</v>
      </c>
      <c r="L4" s="25">
        <f t="shared" si="1"/>
        <v>0.77025462962962954</v>
      </c>
      <c r="M4" s="25">
        <f t="shared" si="1"/>
        <v>0.78652708238507074</v>
      </c>
      <c r="N4" s="25">
        <f t="shared" si="1"/>
        <v>0.80065597667638488</v>
      </c>
      <c r="O4" s="25">
        <f t="shared" si="1"/>
        <v>0.81303703703703711</v>
      </c>
      <c r="P4" s="25">
        <f t="shared" si="1"/>
        <v>0.823974609375</v>
      </c>
      <c r="Q4" s="25">
        <f t="shared" si="1"/>
        <v>0.83370649297781396</v>
      </c>
      <c r="R4" s="25">
        <f t="shared" si="1"/>
        <v>0.84242112482853215</v>
      </c>
      <c r="S4" s="25">
        <f t="shared" si="1"/>
        <v>0.85026971861787448</v>
      </c>
      <c r="T4" s="25">
        <f t="shared" si="1"/>
        <v>0.85737499999999989</v>
      </c>
      <c r="U4" s="25">
        <f t="shared" si="1"/>
        <v>0.86383759853147601</v>
      </c>
      <c r="V4" s="25">
        <f t="shared" si="2"/>
        <v>0.88899635867091487</v>
      </c>
      <c r="W4" s="25">
        <f t="shared" si="2"/>
        <v>0.90631398744587299</v>
      </c>
      <c r="X4" s="25">
        <f t="shared" si="2"/>
        <v>0.91433441888866263</v>
      </c>
      <c r="Y4" s="25">
        <f t="shared" si="2"/>
        <v>0.94232233454704439</v>
      </c>
      <c r="Z4" s="25">
        <f t="shared" si="2"/>
        <v>0.95588885600954887</v>
      </c>
      <c r="AA4" s="25">
        <f t="shared" si="2"/>
        <v>0.97059014792764442</v>
      </c>
    </row>
    <row r="5" spans="1:27" ht="15" x14ac:dyDescent="0.25">
      <c r="A5" s="24">
        <v>4</v>
      </c>
      <c r="B5" s="25">
        <f t="shared" si="0"/>
        <v>6.25E-2</v>
      </c>
      <c r="C5" s="25">
        <f t="shared" si="0"/>
        <v>0.19753086419753094</v>
      </c>
      <c r="D5" s="25">
        <f t="shared" si="0"/>
        <v>0.31640625</v>
      </c>
      <c r="E5" s="25">
        <f t="shared" si="0"/>
        <v>0.40960000000000019</v>
      </c>
      <c r="F5" s="25">
        <f t="shared" si="0"/>
        <v>0.48225308641975323</v>
      </c>
      <c r="G5" s="25">
        <f t="shared" si="0"/>
        <v>0.539775093710954</v>
      </c>
      <c r="H5" s="25">
        <f t="shared" si="0"/>
        <v>0.586181640625</v>
      </c>
      <c r="I5" s="25">
        <f t="shared" si="0"/>
        <v>0.62429507696997399</v>
      </c>
      <c r="J5" s="25">
        <f t="shared" si="0"/>
        <v>0.65610000000000013</v>
      </c>
      <c r="K5" s="25">
        <f t="shared" si="0"/>
        <v>0.68301345536507052</v>
      </c>
      <c r="L5" s="25">
        <f t="shared" si="1"/>
        <v>0.70606674382716028</v>
      </c>
      <c r="M5" s="25">
        <f t="shared" si="1"/>
        <v>0.72602499912468077</v>
      </c>
      <c r="N5" s="25">
        <f t="shared" si="1"/>
        <v>0.74346626405664307</v>
      </c>
      <c r="O5" s="25">
        <f t="shared" si="1"/>
        <v>0.75883456790123471</v>
      </c>
      <c r="P5" s="25">
        <f t="shared" si="1"/>
        <v>0.7724761962890625</v>
      </c>
      <c r="Q5" s="25">
        <f t="shared" si="1"/>
        <v>0.78466493456735431</v>
      </c>
      <c r="R5" s="25">
        <f t="shared" si="1"/>
        <v>0.79561995122694706</v>
      </c>
      <c r="S5" s="25">
        <f t="shared" si="1"/>
        <v>0.80551868079588107</v>
      </c>
      <c r="T5" s="25">
        <f t="shared" si="1"/>
        <v>0.81450624999999999</v>
      </c>
      <c r="U5" s="25">
        <f t="shared" si="1"/>
        <v>0.82270247479188185</v>
      </c>
      <c r="V5" s="25">
        <f t="shared" si="2"/>
        <v>0.85480419102972582</v>
      </c>
      <c r="W5" s="25">
        <f t="shared" si="2"/>
        <v>0.877078052366974</v>
      </c>
      <c r="X5" s="25">
        <f t="shared" si="2"/>
        <v>0.88744223009781964</v>
      </c>
      <c r="Y5" s="25">
        <f t="shared" si="2"/>
        <v>0.92384542602651409</v>
      </c>
      <c r="Z5" s="25">
        <f t="shared" si="2"/>
        <v>0.94162185815865995</v>
      </c>
      <c r="AA5" s="25">
        <f t="shared" si="2"/>
        <v>0.96098034448281622</v>
      </c>
    </row>
    <row r="6" spans="1:27" ht="15" x14ac:dyDescent="0.25">
      <c r="A6" s="24">
        <v>5</v>
      </c>
      <c r="B6" s="25">
        <f t="shared" si="0"/>
        <v>3.125E-2</v>
      </c>
      <c r="C6" s="25">
        <f t="shared" si="0"/>
        <v>0.13168724279835398</v>
      </c>
      <c r="D6" s="25">
        <f t="shared" si="0"/>
        <v>0.2373046875</v>
      </c>
      <c r="E6" s="25">
        <f t="shared" si="0"/>
        <v>0.32768000000000019</v>
      </c>
      <c r="F6" s="25">
        <f t="shared" si="0"/>
        <v>0.40187757201646102</v>
      </c>
      <c r="G6" s="25">
        <f t="shared" si="0"/>
        <v>0.46266436603796063</v>
      </c>
      <c r="H6" s="25">
        <f t="shared" si="0"/>
        <v>0.512908935546875</v>
      </c>
      <c r="I6" s="25">
        <f t="shared" si="0"/>
        <v>0.55492895730664349</v>
      </c>
      <c r="J6" s="25">
        <f t="shared" si="0"/>
        <v>0.59049000000000018</v>
      </c>
      <c r="K6" s="25">
        <f t="shared" si="0"/>
        <v>0.62092132305915504</v>
      </c>
      <c r="L6" s="25">
        <f t="shared" si="1"/>
        <v>0.64722784850823023</v>
      </c>
      <c r="M6" s="25">
        <f t="shared" si="1"/>
        <v>0.6701769222689361</v>
      </c>
      <c r="N6" s="25">
        <f t="shared" si="1"/>
        <v>0.69036153090974006</v>
      </c>
      <c r="O6" s="25">
        <f t="shared" si="1"/>
        <v>0.70824559670781906</v>
      </c>
      <c r="P6" s="25">
        <f t="shared" si="1"/>
        <v>0.72419643402099609</v>
      </c>
      <c r="Q6" s="25">
        <f t="shared" si="1"/>
        <v>0.73850817371045108</v>
      </c>
      <c r="R6" s="25">
        <f t="shared" si="1"/>
        <v>0.75141884282545002</v>
      </c>
      <c r="S6" s="25">
        <f t="shared" si="1"/>
        <v>0.76312296075399266</v>
      </c>
      <c r="T6" s="25">
        <f t="shared" si="1"/>
        <v>0.77378093749999999</v>
      </c>
      <c r="U6" s="25">
        <f t="shared" si="1"/>
        <v>0.78352616646845885</v>
      </c>
      <c r="V6" s="25">
        <f t="shared" si="2"/>
        <v>0.82192710675935177</v>
      </c>
      <c r="W6" s="25">
        <f t="shared" si="2"/>
        <v>0.84878521196803935</v>
      </c>
      <c r="X6" s="25">
        <f t="shared" si="2"/>
        <v>0.86134098803611903</v>
      </c>
      <c r="Y6" s="25">
        <f t="shared" si="2"/>
        <v>0.90573080982991572</v>
      </c>
      <c r="Z6" s="25">
        <f t="shared" si="2"/>
        <v>0.92756780057420229</v>
      </c>
      <c r="AA6" s="25">
        <f t="shared" si="2"/>
        <v>0.95146568760674877</v>
      </c>
    </row>
    <row r="7" spans="1:27" ht="15" x14ac:dyDescent="0.25">
      <c r="A7" s="24">
        <v>6</v>
      </c>
      <c r="B7" s="25">
        <f t="shared" si="0"/>
        <v>1.5625E-2</v>
      </c>
      <c r="C7" s="25">
        <f t="shared" si="0"/>
        <v>8.7791495198902655E-2</v>
      </c>
      <c r="D7" s="25">
        <f t="shared" si="0"/>
        <v>0.177978515625</v>
      </c>
      <c r="E7" s="25">
        <f t="shared" si="0"/>
        <v>0.26214400000000015</v>
      </c>
      <c r="F7" s="25">
        <f t="shared" si="0"/>
        <v>0.33489797668038424</v>
      </c>
      <c r="G7" s="25">
        <f t="shared" si="0"/>
        <v>0.39656945660396631</v>
      </c>
      <c r="H7" s="25">
        <f t="shared" si="0"/>
        <v>0.44879531860351563</v>
      </c>
      <c r="I7" s="25">
        <f t="shared" si="0"/>
        <v>0.49327018427257202</v>
      </c>
      <c r="J7" s="25">
        <f t="shared" si="0"/>
        <v>0.53144100000000016</v>
      </c>
      <c r="K7" s="25">
        <f t="shared" si="0"/>
        <v>0.56447393005377722</v>
      </c>
      <c r="L7" s="25">
        <f t="shared" si="1"/>
        <v>0.59329219446587766</v>
      </c>
      <c r="M7" s="25">
        <f t="shared" si="1"/>
        <v>0.61862485132517187</v>
      </c>
      <c r="N7" s="25">
        <f t="shared" si="1"/>
        <v>0.64104999298761567</v>
      </c>
      <c r="O7" s="25">
        <f t="shared" si="1"/>
        <v>0.66102922359396454</v>
      </c>
      <c r="P7" s="25">
        <f t="shared" si="1"/>
        <v>0.67893415689468384</v>
      </c>
      <c r="Q7" s="25">
        <f t="shared" si="1"/>
        <v>0.69506651643336581</v>
      </c>
      <c r="R7" s="25">
        <f t="shared" si="1"/>
        <v>0.70967335155736944</v>
      </c>
      <c r="S7" s="25">
        <f t="shared" si="1"/>
        <v>0.72295859439851939</v>
      </c>
      <c r="T7" s="25">
        <f t="shared" si="1"/>
        <v>0.73509189062499991</v>
      </c>
      <c r="U7" s="25">
        <f t="shared" si="1"/>
        <v>0.7462153966366275</v>
      </c>
      <c r="V7" s="25">
        <f t="shared" si="2"/>
        <v>0.79031452573014593</v>
      </c>
      <c r="W7" s="25">
        <f t="shared" si="2"/>
        <v>0.82140504384003821</v>
      </c>
      <c r="X7" s="25">
        <f t="shared" si="2"/>
        <v>0.8360074295644685</v>
      </c>
      <c r="Y7" s="25">
        <f t="shared" si="2"/>
        <v>0.88797138218619187</v>
      </c>
      <c r="Z7" s="25">
        <f t="shared" si="2"/>
        <v>0.91372350504324396</v>
      </c>
      <c r="AA7" s="25">
        <f t="shared" si="2"/>
        <v>0.94204523525420658</v>
      </c>
    </row>
    <row r="8" spans="1:27" ht="15" x14ac:dyDescent="0.25">
      <c r="A8" s="24">
        <v>7</v>
      </c>
      <c r="B8" s="25">
        <f t="shared" si="0"/>
        <v>7.8125E-3</v>
      </c>
      <c r="C8" s="25">
        <f t="shared" si="0"/>
        <v>5.8527663465935111E-2</v>
      </c>
      <c r="D8" s="25">
        <f t="shared" si="0"/>
        <v>0.13348388671875</v>
      </c>
      <c r="E8" s="25">
        <f t="shared" si="0"/>
        <v>0.20971520000000016</v>
      </c>
      <c r="F8" s="25">
        <f t="shared" si="0"/>
        <v>0.27908164723365353</v>
      </c>
      <c r="G8" s="25">
        <f t="shared" si="0"/>
        <v>0.33991667708911399</v>
      </c>
      <c r="H8" s="25">
        <f t="shared" si="0"/>
        <v>0.39269590377807617</v>
      </c>
      <c r="I8" s="25">
        <f t="shared" si="0"/>
        <v>0.43846238602006399</v>
      </c>
      <c r="J8" s="25">
        <f t="shared" si="0"/>
        <v>0.47829690000000014</v>
      </c>
      <c r="K8" s="25">
        <f t="shared" si="0"/>
        <v>0.51315811823070656</v>
      </c>
      <c r="L8" s="25">
        <f t="shared" si="1"/>
        <v>0.54385117826038787</v>
      </c>
      <c r="M8" s="25">
        <f t="shared" si="1"/>
        <v>0.57103832430015866</v>
      </c>
      <c r="N8" s="25">
        <f t="shared" si="1"/>
        <v>0.59526070777421458</v>
      </c>
      <c r="O8" s="25">
        <f t="shared" si="1"/>
        <v>0.6169606086877002</v>
      </c>
      <c r="P8" s="25">
        <f t="shared" si="1"/>
        <v>0.6365007720887661</v>
      </c>
      <c r="Q8" s="25">
        <f t="shared" si="1"/>
        <v>0.65418025076081487</v>
      </c>
      <c r="R8" s="25">
        <f t="shared" si="1"/>
        <v>0.67024705424862663</v>
      </c>
      <c r="S8" s="25">
        <f t="shared" si="1"/>
        <v>0.68490814206175521</v>
      </c>
      <c r="T8" s="25">
        <f t="shared" si="1"/>
        <v>0.69833729609374995</v>
      </c>
      <c r="U8" s="25">
        <f t="shared" si="1"/>
        <v>0.71068133013012136</v>
      </c>
      <c r="V8" s="25">
        <f t="shared" si="2"/>
        <v>0.75991781320206342</v>
      </c>
      <c r="W8" s="25">
        <f t="shared" si="2"/>
        <v>0.79490810694197245</v>
      </c>
      <c r="X8" s="25">
        <f t="shared" si="2"/>
        <v>0.81141897575374877</v>
      </c>
      <c r="Y8" s="25">
        <f t="shared" si="2"/>
        <v>0.87056017861391355</v>
      </c>
      <c r="Z8" s="25">
        <f t="shared" si="2"/>
        <v>0.90008584078886711</v>
      </c>
      <c r="AA8" s="25">
        <f t="shared" si="2"/>
        <v>0.93271805470713531</v>
      </c>
    </row>
    <row r="9" spans="1:27" ht="15" x14ac:dyDescent="0.25">
      <c r="A9" s="24">
        <v>8</v>
      </c>
      <c r="B9" s="25">
        <f t="shared" si="0"/>
        <v>3.90625E-3</v>
      </c>
      <c r="C9" s="25">
        <f t="shared" si="0"/>
        <v>3.9018442310623409E-2</v>
      </c>
      <c r="D9" s="25">
        <f t="shared" si="0"/>
        <v>0.1001129150390625</v>
      </c>
      <c r="E9" s="25">
        <f t="shared" si="0"/>
        <v>0.16777216000000014</v>
      </c>
      <c r="F9" s="25">
        <f t="shared" si="0"/>
        <v>0.23256803936137799</v>
      </c>
      <c r="G9" s="25">
        <f t="shared" si="0"/>
        <v>0.29135715179066918</v>
      </c>
      <c r="H9" s="25">
        <f t="shared" si="0"/>
        <v>0.34360891580581665</v>
      </c>
      <c r="I9" s="25">
        <f t="shared" si="0"/>
        <v>0.38974434312894574</v>
      </c>
      <c r="J9" s="25">
        <f t="shared" si="0"/>
        <v>0.43046721000000016</v>
      </c>
      <c r="K9" s="25">
        <f t="shared" si="0"/>
        <v>0.4665073802097332</v>
      </c>
      <c r="L9" s="25">
        <f t="shared" si="1"/>
        <v>0.49853024673868879</v>
      </c>
      <c r="M9" s="25">
        <f t="shared" si="1"/>
        <v>0.52711229935399273</v>
      </c>
      <c r="N9" s="25">
        <f t="shared" si="1"/>
        <v>0.55274208579034212</v>
      </c>
      <c r="O9" s="25">
        <f t="shared" si="1"/>
        <v>0.57582990144185364</v>
      </c>
      <c r="P9" s="25">
        <f t="shared" si="1"/>
        <v>0.59671947383321822</v>
      </c>
      <c r="Q9" s="25">
        <f t="shared" si="1"/>
        <v>0.61569905953959048</v>
      </c>
      <c r="R9" s="25">
        <f t="shared" si="1"/>
        <v>0.63301110679036965</v>
      </c>
      <c r="S9" s="25">
        <f t="shared" si="1"/>
        <v>0.64886034511113655</v>
      </c>
      <c r="T9" s="25">
        <f t="shared" si="1"/>
        <v>0.66342043128906247</v>
      </c>
      <c r="U9" s="25">
        <f t="shared" si="1"/>
        <v>0.676839362028687</v>
      </c>
      <c r="V9" s="25">
        <f t="shared" si="2"/>
        <v>0.73069020500198401</v>
      </c>
      <c r="W9" s="25">
        <f t="shared" si="2"/>
        <v>0.76926590994384436</v>
      </c>
      <c r="X9" s="25">
        <f t="shared" si="2"/>
        <v>0.78755371176099143</v>
      </c>
      <c r="Y9" s="25">
        <f t="shared" si="2"/>
        <v>0.85349037119011129</v>
      </c>
      <c r="Z9" s="25">
        <f t="shared" si="2"/>
        <v>0.8866517237621675</v>
      </c>
      <c r="AA9" s="25">
        <f t="shared" si="2"/>
        <v>0.92348322248231207</v>
      </c>
    </row>
    <row r="10" spans="1:27" ht="15" x14ac:dyDescent="0.25">
      <c r="A10" s="24">
        <v>9</v>
      </c>
      <c r="B10" s="25">
        <f t="shared" si="0"/>
        <v>1.953125E-3</v>
      </c>
      <c r="C10" s="25">
        <f t="shared" si="0"/>
        <v>2.6012294873748943E-2</v>
      </c>
      <c r="D10" s="25">
        <f t="shared" si="0"/>
        <v>7.5084686279296875E-2</v>
      </c>
      <c r="E10" s="25">
        <f t="shared" si="0"/>
        <v>0.13421772800000012</v>
      </c>
      <c r="F10" s="25">
        <f t="shared" si="0"/>
        <v>0.19380669946781501</v>
      </c>
      <c r="G10" s="25">
        <f t="shared" si="0"/>
        <v>0.24973470153485933</v>
      </c>
      <c r="H10" s="25">
        <f t="shared" si="0"/>
        <v>0.30065780133008957</v>
      </c>
      <c r="I10" s="25">
        <f t="shared" si="0"/>
        <v>0.34643941611461843</v>
      </c>
      <c r="J10" s="25">
        <f t="shared" si="0"/>
        <v>0.38742048900000015</v>
      </c>
      <c r="K10" s="25">
        <f t="shared" si="0"/>
        <v>0.42409761837248472</v>
      </c>
      <c r="L10" s="25">
        <f t="shared" si="1"/>
        <v>0.45698605951046473</v>
      </c>
      <c r="M10" s="25">
        <f t="shared" si="1"/>
        <v>0.48656519940368564</v>
      </c>
      <c r="N10" s="25">
        <f t="shared" si="1"/>
        <v>0.51326050823388913</v>
      </c>
      <c r="O10" s="25">
        <f t="shared" si="1"/>
        <v>0.53744124134573013</v>
      </c>
      <c r="P10" s="25">
        <f t="shared" si="1"/>
        <v>0.55942450671864208</v>
      </c>
      <c r="Q10" s="25">
        <f t="shared" si="1"/>
        <v>0.57948146780196752</v>
      </c>
      <c r="R10" s="25">
        <f t="shared" si="1"/>
        <v>0.59784382307979356</v>
      </c>
      <c r="S10" s="25">
        <f t="shared" si="1"/>
        <v>0.61470980063160308</v>
      </c>
      <c r="T10" s="25">
        <f t="shared" si="1"/>
        <v>0.6302494097246093</v>
      </c>
      <c r="U10" s="25">
        <f t="shared" si="1"/>
        <v>0.64460891621779715</v>
      </c>
      <c r="V10" s="25">
        <f t="shared" si="2"/>
        <v>0.70258673557883078</v>
      </c>
      <c r="W10" s="25">
        <f t="shared" si="2"/>
        <v>0.7444508805908171</v>
      </c>
      <c r="X10" s="25">
        <f t="shared" si="2"/>
        <v>0.76439036729743282</v>
      </c>
      <c r="Y10" s="25">
        <f t="shared" si="2"/>
        <v>0.83675526587265814</v>
      </c>
      <c r="Z10" s="25">
        <f t="shared" si="2"/>
        <v>0.87341811594482166</v>
      </c>
      <c r="AA10" s="25">
        <f t="shared" si="2"/>
        <v>0.91433982423991289</v>
      </c>
    </row>
    <row r="11" spans="1:27" ht="15" x14ac:dyDescent="0.25">
      <c r="A11" s="24">
        <v>10</v>
      </c>
      <c r="B11" s="25">
        <f t="shared" si="0"/>
        <v>9.765625E-4</v>
      </c>
      <c r="C11" s="25">
        <f t="shared" si="0"/>
        <v>1.734152991583263E-2</v>
      </c>
      <c r="D11" s="25">
        <f t="shared" si="0"/>
        <v>5.6313514709472656E-2</v>
      </c>
      <c r="E11" s="25">
        <f t="shared" si="0"/>
        <v>0.10737418240000011</v>
      </c>
      <c r="F11" s="25">
        <f t="shared" si="0"/>
        <v>0.16150558288984584</v>
      </c>
      <c r="G11" s="25">
        <f t="shared" si="0"/>
        <v>0.214058315601308</v>
      </c>
      <c r="H11" s="25">
        <f t="shared" si="0"/>
        <v>0.26307557616382837</v>
      </c>
      <c r="I11" s="25">
        <f t="shared" si="0"/>
        <v>0.30794614765743861</v>
      </c>
      <c r="J11" s="25">
        <f t="shared" si="0"/>
        <v>0.34867844010000015</v>
      </c>
      <c r="K11" s="25">
        <f t="shared" si="0"/>
        <v>0.38554328942953153</v>
      </c>
      <c r="L11" s="25">
        <f t="shared" si="1"/>
        <v>0.4189038878845926</v>
      </c>
      <c r="M11" s="25">
        <f t="shared" si="1"/>
        <v>0.44913710714186372</v>
      </c>
      <c r="N11" s="25">
        <f t="shared" si="1"/>
        <v>0.47659904336003989</v>
      </c>
      <c r="O11" s="25">
        <f t="shared" si="1"/>
        <v>0.50161182525601478</v>
      </c>
      <c r="P11" s="25">
        <f t="shared" si="1"/>
        <v>0.52446047504872695</v>
      </c>
      <c r="Q11" s="25">
        <f t="shared" si="1"/>
        <v>0.54539432263714593</v>
      </c>
      <c r="R11" s="25">
        <f t="shared" si="1"/>
        <v>0.56463027735313831</v>
      </c>
      <c r="S11" s="25">
        <f t="shared" si="1"/>
        <v>0.58235665322993979</v>
      </c>
      <c r="T11" s="25">
        <f t="shared" si="1"/>
        <v>0.5987369392383789</v>
      </c>
      <c r="U11" s="25">
        <f t="shared" si="1"/>
        <v>0.6139132535407591</v>
      </c>
      <c r="V11" s="25">
        <f t="shared" si="2"/>
        <v>0.67556416882579884</v>
      </c>
      <c r="W11" s="25">
        <f t="shared" si="2"/>
        <v>0.72043633605562951</v>
      </c>
      <c r="X11" s="25">
        <f t="shared" si="2"/>
        <v>0.74190829767103772</v>
      </c>
      <c r="Y11" s="25">
        <f t="shared" si="2"/>
        <v>0.82034829987515501</v>
      </c>
      <c r="Z11" s="25">
        <f t="shared" si="2"/>
        <v>0.86038202466206304</v>
      </c>
      <c r="AA11" s="25">
        <f t="shared" si="2"/>
        <v>0.90528695469298304</v>
      </c>
    </row>
    <row r="12" spans="1:27" ht="15" x14ac:dyDescent="0.25">
      <c r="A12" s="24">
        <v>11</v>
      </c>
      <c r="B12" s="25">
        <f t="shared" ref="B12:K21" si="3">(1-(1/(1+B$1)))^$A12</f>
        <v>4.8828125E-4</v>
      </c>
      <c r="C12" s="25">
        <f t="shared" si="3"/>
        <v>1.1561019943888421E-2</v>
      </c>
      <c r="D12" s="25">
        <f t="shared" si="3"/>
        <v>4.2235136032104492E-2</v>
      </c>
      <c r="E12" s="25">
        <f t="shared" si="3"/>
        <v>8.5899345920000092E-2</v>
      </c>
      <c r="F12" s="25">
        <f t="shared" si="3"/>
        <v>0.13458798574153821</v>
      </c>
      <c r="G12" s="25">
        <f t="shared" si="3"/>
        <v>0.18347855622969259</v>
      </c>
      <c r="H12" s="25">
        <f t="shared" si="3"/>
        <v>0.23019112914334983</v>
      </c>
      <c r="I12" s="25">
        <f t="shared" si="3"/>
        <v>0.27372990902883432</v>
      </c>
      <c r="J12" s="25">
        <f t="shared" si="3"/>
        <v>0.31381059609000017</v>
      </c>
      <c r="K12" s="25">
        <f t="shared" si="3"/>
        <v>0.35049389948139231</v>
      </c>
      <c r="L12" s="25">
        <f t="shared" ref="L12:U21" si="4">(1-(1/(1+L$1)))^$A12</f>
        <v>0.38399523056087659</v>
      </c>
      <c r="M12" s="25">
        <f t="shared" si="4"/>
        <v>0.41458809890018189</v>
      </c>
      <c r="N12" s="25">
        <f t="shared" si="4"/>
        <v>0.44255625454860847</v>
      </c>
      <c r="O12" s="25">
        <f t="shared" si="4"/>
        <v>0.46817103690561379</v>
      </c>
      <c r="P12" s="25">
        <f t="shared" si="4"/>
        <v>0.49168169535818151</v>
      </c>
      <c r="Q12" s="25">
        <f t="shared" si="4"/>
        <v>0.51331230365849023</v>
      </c>
      <c r="R12" s="25">
        <f t="shared" si="4"/>
        <v>0.53326192861129729</v>
      </c>
      <c r="S12" s="25">
        <f t="shared" si="4"/>
        <v>0.55170630305994295</v>
      </c>
      <c r="T12" s="25">
        <f t="shared" si="4"/>
        <v>0.56880009227645989</v>
      </c>
      <c r="U12" s="25">
        <f t="shared" si="4"/>
        <v>0.58467928908643729</v>
      </c>
      <c r="V12" s="25">
        <f t="shared" ref="V12:AA21" si="5">(1-(1/(1+V$1)))^$A12</f>
        <v>0.64958093156326813</v>
      </c>
      <c r="W12" s="25">
        <f t="shared" si="5"/>
        <v>0.69719645424738341</v>
      </c>
      <c r="X12" s="25">
        <f t="shared" si="5"/>
        <v>0.7200874653865954</v>
      </c>
      <c r="Y12" s="25">
        <f t="shared" si="5"/>
        <v>0.80426303909328911</v>
      </c>
      <c r="Z12" s="25">
        <f t="shared" si="5"/>
        <v>0.84754050190591279</v>
      </c>
      <c r="AA12" s="25">
        <f t="shared" si="5"/>
        <v>0.89632371751780504</v>
      </c>
    </row>
    <row r="13" spans="1:27" ht="15" x14ac:dyDescent="0.25">
      <c r="A13" s="24">
        <v>12</v>
      </c>
      <c r="B13" s="25">
        <f t="shared" si="3"/>
        <v>2.44140625E-4</v>
      </c>
      <c r="C13" s="25">
        <f t="shared" si="3"/>
        <v>7.7073466292589482E-3</v>
      </c>
      <c r="D13" s="25">
        <f t="shared" si="3"/>
        <v>3.1676352024078369E-2</v>
      </c>
      <c r="E13" s="25">
        <f t="shared" si="3"/>
        <v>6.8719476736000096E-2</v>
      </c>
      <c r="F13" s="25">
        <f t="shared" si="3"/>
        <v>0.11215665478461519</v>
      </c>
      <c r="G13" s="25">
        <f t="shared" si="3"/>
        <v>0.1572673339111651</v>
      </c>
      <c r="H13" s="25">
        <f t="shared" si="3"/>
        <v>0.2014172380004311</v>
      </c>
      <c r="I13" s="25">
        <f t="shared" si="3"/>
        <v>0.24331547469229714</v>
      </c>
      <c r="J13" s="25">
        <f t="shared" si="3"/>
        <v>0.28242953648100017</v>
      </c>
      <c r="K13" s="25">
        <f t="shared" si="3"/>
        <v>0.31863081771035662</v>
      </c>
      <c r="L13" s="25">
        <f t="shared" si="4"/>
        <v>0.35199562801413681</v>
      </c>
      <c r="M13" s="25">
        <f t="shared" si="4"/>
        <v>0.38269670667709105</v>
      </c>
      <c r="N13" s="25">
        <f t="shared" si="4"/>
        <v>0.41094509350942215</v>
      </c>
      <c r="O13" s="25">
        <f t="shared" si="4"/>
        <v>0.43695963444523955</v>
      </c>
      <c r="P13" s="25">
        <f t="shared" si="4"/>
        <v>0.46095158939829517</v>
      </c>
      <c r="Q13" s="25">
        <f t="shared" si="4"/>
        <v>0.48311746226681435</v>
      </c>
      <c r="R13" s="25">
        <f t="shared" si="4"/>
        <v>0.50363626591066968</v>
      </c>
      <c r="S13" s="25">
        <f t="shared" si="4"/>
        <v>0.52266912921468278</v>
      </c>
      <c r="T13" s="25">
        <f t="shared" si="4"/>
        <v>0.54036008766263688</v>
      </c>
      <c r="U13" s="25">
        <f t="shared" si="4"/>
        <v>0.55683741817755927</v>
      </c>
      <c r="V13" s="25">
        <f t="shared" si="5"/>
        <v>0.62459704958006546</v>
      </c>
      <c r="W13" s="25">
        <f t="shared" si="5"/>
        <v>0.67470624604585505</v>
      </c>
      <c r="X13" s="25">
        <f t="shared" si="5"/>
        <v>0.69890842228698968</v>
      </c>
      <c r="Y13" s="25">
        <f t="shared" si="5"/>
        <v>0.78849317558165599</v>
      </c>
      <c r="Z13" s="25">
        <f t="shared" si="5"/>
        <v>0.83489064366851107</v>
      </c>
      <c r="AA13" s="25">
        <f t="shared" si="5"/>
        <v>0.88744922526515346</v>
      </c>
    </row>
    <row r="14" spans="1:27" ht="15" x14ac:dyDescent="0.25">
      <c r="A14" s="24">
        <v>13</v>
      </c>
      <c r="B14" s="25">
        <f t="shared" si="3"/>
        <v>1.220703125E-4</v>
      </c>
      <c r="C14" s="25">
        <f t="shared" si="3"/>
        <v>5.1382310861726324E-3</v>
      </c>
      <c r="D14" s="25">
        <f t="shared" si="3"/>
        <v>2.3757264018058777E-2</v>
      </c>
      <c r="E14" s="25">
        <f t="shared" si="3"/>
        <v>5.4975581388800078E-2</v>
      </c>
      <c r="F14" s="25">
        <f t="shared" si="3"/>
        <v>9.3463878987179325E-2</v>
      </c>
      <c r="G14" s="25">
        <f t="shared" si="3"/>
        <v>0.13480057192385583</v>
      </c>
      <c r="H14" s="25">
        <f t="shared" si="3"/>
        <v>0.17624008325037721</v>
      </c>
      <c r="I14" s="25">
        <f t="shared" si="3"/>
        <v>0.21628042194870853</v>
      </c>
      <c r="J14" s="25">
        <f t="shared" si="3"/>
        <v>0.25418658283290019</v>
      </c>
      <c r="K14" s="25">
        <f t="shared" si="3"/>
        <v>0.28966437973668779</v>
      </c>
      <c r="L14" s="25">
        <f t="shared" si="4"/>
        <v>0.32266265901295871</v>
      </c>
      <c r="M14" s="25">
        <f t="shared" si="4"/>
        <v>0.35325849847116098</v>
      </c>
      <c r="N14" s="25">
        <f t="shared" si="4"/>
        <v>0.38159187254446347</v>
      </c>
      <c r="O14" s="25">
        <f t="shared" si="4"/>
        <v>0.40782899214889029</v>
      </c>
      <c r="P14" s="25">
        <f t="shared" si="4"/>
        <v>0.43214211506090172</v>
      </c>
      <c r="Q14" s="25">
        <f t="shared" si="4"/>
        <v>0.45469878801582525</v>
      </c>
      <c r="R14" s="25">
        <f t="shared" si="4"/>
        <v>0.47565647336007694</v>
      </c>
      <c r="S14" s="25">
        <f t="shared" si="4"/>
        <v>0.49516022767706797</v>
      </c>
      <c r="T14" s="25">
        <f t="shared" si="4"/>
        <v>0.51334208327950503</v>
      </c>
      <c r="U14" s="25">
        <f t="shared" si="4"/>
        <v>0.53032135064529451</v>
      </c>
      <c r="V14" s="25">
        <f t="shared" si="5"/>
        <v>0.60057408613467833</v>
      </c>
      <c r="W14" s="25">
        <f t="shared" si="5"/>
        <v>0.65294152843147257</v>
      </c>
      <c r="X14" s="25">
        <f t="shared" si="5"/>
        <v>0.67835229221972526</v>
      </c>
      <c r="Y14" s="25">
        <f t="shared" si="5"/>
        <v>0.77303252508005482</v>
      </c>
      <c r="Z14" s="25">
        <f t="shared" si="5"/>
        <v>0.82242958928539889</v>
      </c>
      <c r="AA14" s="25">
        <f t="shared" si="5"/>
        <v>0.87866259927242918</v>
      </c>
    </row>
    <row r="15" spans="1:27" ht="15" x14ac:dyDescent="0.25">
      <c r="A15" s="24">
        <v>14</v>
      </c>
      <c r="B15" s="25">
        <f t="shared" si="3"/>
        <v>6.103515625E-5</v>
      </c>
      <c r="C15" s="25">
        <f t="shared" si="3"/>
        <v>3.4254873907817551E-3</v>
      </c>
      <c r="D15" s="25">
        <f t="shared" si="3"/>
        <v>1.7817948013544083E-2</v>
      </c>
      <c r="E15" s="25">
        <f t="shared" si="3"/>
        <v>4.3980465111040062E-2</v>
      </c>
      <c r="F15" s="25">
        <f t="shared" si="3"/>
        <v>7.7886565822649453E-2</v>
      </c>
      <c r="G15" s="25">
        <f t="shared" si="3"/>
        <v>0.115543347363305</v>
      </c>
      <c r="H15" s="25">
        <f t="shared" si="3"/>
        <v>0.15421007284408006</v>
      </c>
      <c r="I15" s="25">
        <f t="shared" si="3"/>
        <v>0.19224926395440761</v>
      </c>
      <c r="J15" s="25">
        <f t="shared" si="3"/>
        <v>0.22876792454961015</v>
      </c>
      <c r="K15" s="25">
        <f t="shared" si="3"/>
        <v>0.26333125430607979</v>
      </c>
      <c r="L15" s="25">
        <f t="shared" si="4"/>
        <v>0.2957741040952121</v>
      </c>
      <c r="M15" s="25">
        <f t="shared" si="4"/>
        <v>0.32608476781953322</v>
      </c>
      <c r="N15" s="25">
        <f t="shared" si="4"/>
        <v>0.35433531021985887</v>
      </c>
      <c r="O15" s="25">
        <f t="shared" si="4"/>
        <v>0.38064039267229766</v>
      </c>
      <c r="P15" s="25">
        <f t="shared" si="4"/>
        <v>0.40513323286959535</v>
      </c>
      <c r="Q15" s="25">
        <f t="shared" si="4"/>
        <v>0.42795180048548265</v>
      </c>
      <c r="R15" s="25">
        <f t="shared" si="4"/>
        <v>0.44923111372896152</v>
      </c>
      <c r="S15" s="25">
        <f t="shared" si="4"/>
        <v>0.4690991630624855</v>
      </c>
      <c r="T15" s="25">
        <f t="shared" si="4"/>
        <v>0.48767497911552976</v>
      </c>
      <c r="U15" s="25">
        <f t="shared" si="4"/>
        <v>0.50506795299551854</v>
      </c>
      <c r="V15" s="25">
        <f t="shared" si="5"/>
        <v>0.57747508282180604</v>
      </c>
      <c r="W15" s="25">
        <f t="shared" si="5"/>
        <v>0.63187889848207035</v>
      </c>
      <c r="X15" s="25">
        <f t="shared" si="5"/>
        <v>0.65840075421326272</v>
      </c>
      <c r="Y15" s="25">
        <f t="shared" si="5"/>
        <v>0.75787502458828904</v>
      </c>
      <c r="Z15" s="25">
        <f t="shared" si="5"/>
        <v>0.81015452078860184</v>
      </c>
      <c r="AA15" s="25">
        <f t="shared" si="5"/>
        <v>0.86996296957666253</v>
      </c>
    </row>
    <row r="16" spans="1:27" ht="15" x14ac:dyDescent="0.25">
      <c r="A16" s="24">
        <v>15</v>
      </c>
      <c r="B16" s="25">
        <f t="shared" si="3"/>
        <v>3.0517578125E-5</v>
      </c>
      <c r="C16" s="25">
        <f t="shared" si="3"/>
        <v>2.2836582605211707E-3</v>
      </c>
      <c r="D16" s="25">
        <f t="shared" si="3"/>
        <v>1.3363461010158062E-2</v>
      </c>
      <c r="E16" s="25">
        <f t="shared" si="3"/>
        <v>3.5184372088832058E-2</v>
      </c>
      <c r="F16" s="25">
        <f t="shared" si="3"/>
        <v>6.4905471518874547E-2</v>
      </c>
      <c r="G16" s="25">
        <f t="shared" si="3"/>
        <v>9.9037154882832865E-2</v>
      </c>
      <c r="H16" s="25">
        <f t="shared" si="3"/>
        <v>0.13493381373857005</v>
      </c>
      <c r="I16" s="25">
        <f t="shared" si="3"/>
        <v>0.17088823462614008</v>
      </c>
      <c r="J16" s="25">
        <f t="shared" si="3"/>
        <v>0.20589113209464913</v>
      </c>
      <c r="K16" s="25">
        <f t="shared" si="3"/>
        <v>0.23939204936916345</v>
      </c>
      <c r="L16" s="25">
        <f t="shared" si="4"/>
        <v>0.2711262620872778</v>
      </c>
      <c r="M16" s="25">
        <f t="shared" si="4"/>
        <v>0.30100132414110764</v>
      </c>
      <c r="N16" s="25">
        <f t="shared" si="4"/>
        <v>0.32902564520415467</v>
      </c>
      <c r="O16" s="25">
        <f t="shared" si="4"/>
        <v>0.35526436649414445</v>
      </c>
      <c r="P16" s="25">
        <f t="shared" si="4"/>
        <v>0.37981240581524567</v>
      </c>
      <c r="Q16" s="25">
        <f t="shared" si="4"/>
        <v>0.40277816516280718</v>
      </c>
      <c r="R16" s="25">
        <f t="shared" si="4"/>
        <v>0.42427382963290805</v>
      </c>
      <c r="S16" s="25">
        <f t="shared" si="4"/>
        <v>0.4444097334276178</v>
      </c>
      <c r="T16" s="25">
        <f t="shared" si="4"/>
        <v>0.46329123015975332</v>
      </c>
      <c r="U16" s="25">
        <f t="shared" si="4"/>
        <v>0.48101709809097004</v>
      </c>
      <c r="V16" s="25">
        <f t="shared" si="5"/>
        <v>0.5552645027132751</v>
      </c>
      <c r="W16" s="25">
        <f t="shared" si="5"/>
        <v>0.61149570820845522</v>
      </c>
      <c r="X16" s="25">
        <f t="shared" si="5"/>
        <v>0.63903602614816679</v>
      </c>
      <c r="Y16" s="25">
        <f t="shared" si="5"/>
        <v>0.7430147299885187</v>
      </c>
      <c r="Z16" s="25">
        <f t="shared" si="5"/>
        <v>0.79806266226936884</v>
      </c>
      <c r="AA16" s="25">
        <f t="shared" si="5"/>
        <v>0.86134947482837876</v>
      </c>
    </row>
    <row r="17" spans="1:27" ht="15" x14ac:dyDescent="0.25">
      <c r="A17" s="24">
        <v>16</v>
      </c>
      <c r="B17" s="25">
        <f t="shared" si="3"/>
        <v>1.52587890625E-5</v>
      </c>
      <c r="C17" s="25">
        <f t="shared" si="3"/>
        <v>1.5224388403474471E-3</v>
      </c>
      <c r="D17" s="25">
        <f t="shared" si="3"/>
        <v>1.0022595757618546E-2</v>
      </c>
      <c r="E17" s="25">
        <f t="shared" si="3"/>
        <v>2.8147497671065648E-2</v>
      </c>
      <c r="F17" s="25">
        <f t="shared" si="3"/>
        <v>5.4087892932395458E-2</v>
      </c>
      <c r="G17" s="25">
        <f t="shared" si="3"/>
        <v>8.4888989899571041E-2</v>
      </c>
      <c r="H17" s="25">
        <f t="shared" si="3"/>
        <v>0.1180670870212488</v>
      </c>
      <c r="I17" s="25">
        <f t="shared" si="3"/>
        <v>0.15190065300101338</v>
      </c>
      <c r="J17" s="25">
        <f t="shared" si="3"/>
        <v>0.18530201888518424</v>
      </c>
      <c r="K17" s="25">
        <f t="shared" si="3"/>
        <v>0.21762913579014859</v>
      </c>
      <c r="L17" s="25">
        <f t="shared" si="4"/>
        <v>0.24853240691333792</v>
      </c>
      <c r="M17" s="25">
        <f t="shared" si="4"/>
        <v>0.27784737613025323</v>
      </c>
      <c r="N17" s="25">
        <f t="shared" si="4"/>
        <v>0.30552381340385792</v>
      </c>
      <c r="O17" s="25">
        <f t="shared" si="4"/>
        <v>0.33158007539453488</v>
      </c>
      <c r="P17" s="25">
        <f t="shared" si="4"/>
        <v>0.35607413045179281</v>
      </c>
      <c r="Q17" s="25">
        <f t="shared" si="4"/>
        <v>0.3790853319179362</v>
      </c>
      <c r="R17" s="25">
        <f t="shared" si="4"/>
        <v>0.40070306131996875</v>
      </c>
      <c r="S17" s="25">
        <f t="shared" si="4"/>
        <v>0.42101974745774323</v>
      </c>
      <c r="T17" s="25">
        <f t="shared" si="4"/>
        <v>0.44012666865176564</v>
      </c>
      <c r="U17" s="25">
        <f t="shared" si="4"/>
        <v>0.45811152199140004</v>
      </c>
      <c r="V17" s="25">
        <f t="shared" si="5"/>
        <v>0.53390817568584137</v>
      </c>
      <c r="W17" s="25">
        <f t="shared" si="5"/>
        <v>0.59177004020173085</v>
      </c>
      <c r="X17" s="25">
        <f t="shared" si="5"/>
        <v>0.62024084890851472</v>
      </c>
      <c r="Y17" s="25">
        <f t="shared" si="5"/>
        <v>0.72844581371423389</v>
      </c>
      <c r="Z17" s="25">
        <f t="shared" si="5"/>
        <v>0.78615127925042294</v>
      </c>
      <c r="AA17" s="25">
        <f t="shared" si="5"/>
        <v>0.85282126220631549</v>
      </c>
    </row>
    <row r="18" spans="1:27" ht="15" x14ac:dyDescent="0.25">
      <c r="A18" s="24">
        <v>17</v>
      </c>
      <c r="B18" s="25">
        <f t="shared" si="3"/>
        <v>7.62939453125E-6</v>
      </c>
      <c r="C18" s="25">
        <f t="shared" si="3"/>
        <v>1.0149592268982983E-3</v>
      </c>
      <c r="D18" s="25">
        <f t="shared" si="3"/>
        <v>7.5169468182139099E-3</v>
      </c>
      <c r="E18" s="25">
        <f t="shared" si="3"/>
        <v>2.251799813685252E-2</v>
      </c>
      <c r="F18" s="25">
        <f t="shared" si="3"/>
        <v>4.5073244110329549E-2</v>
      </c>
      <c r="G18" s="25">
        <f t="shared" si="3"/>
        <v>7.2761991342489465E-2</v>
      </c>
      <c r="H18" s="25">
        <f t="shared" si="3"/>
        <v>0.1033087011435927</v>
      </c>
      <c r="I18" s="25">
        <f t="shared" si="3"/>
        <v>0.13502280266756744</v>
      </c>
      <c r="J18" s="25">
        <f t="shared" si="3"/>
        <v>0.16677181699666582</v>
      </c>
      <c r="K18" s="25">
        <f t="shared" si="3"/>
        <v>0.19784466890013508</v>
      </c>
      <c r="L18" s="25">
        <f t="shared" si="4"/>
        <v>0.22782137300389307</v>
      </c>
      <c r="M18" s="25">
        <f t="shared" si="4"/>
        <v>0.25647450104331071</v>
      </c>
      <c r="N18" s="25">
        <f t="shared" si="4"/>
        <v>0.28370068387501096</v>
      </c>
      <c r="O18" s="25">
        <f t="shared" si="4"/>
        <v>0.30947473703489925</v>
      </c>
      <c r="P18" s="25">
        <f t="shared" si="4"/>
        <v>0.33381949729855576</v>
      </c>
      <c r="Q18" s="25">
        <f t="shared" si="4"/>
        <v>0.35678619474629286</v>
      </c>
      <c r="R18" s="25">
        <f t="shared" si="4"/>
        <v>0.37844178013552604</v>
      </c>
      <c r="S18" s="25">
        <f t="shared" si="4"/>
        <v>0.39886081338101992</v>
      </c>
      <c r="T18" s="25">
        <f t="shared" si="4"/>
        <v>0.41812033521917735</v>
      </c>
      <c r="U18" s="25">
        <f t="shared" si="4"/>
        <v>0.43629668761085716</v>
      </c>
      <c r="V18" s="25">
        <f t="shared" si="5"/>
        <v>0.51337324585177058</v>
      </c>
      <c r="W18" s="25">
        <f t="shared" si="5"/>
        <v>0.57268068406619121</v>
      </c>
      <c r="X18" s="25">
        <f t="shared" si="5"/>
        <v>0.6019984709994407</v>
      </c>
      <c r="Y18" s="25">
        <f t="shared" si="5"/>
        <v>0.71416256246493515</v>
      </c>
      <c r="Z18" s="25">
        <f t="shared" si="5"/>
        <v>0.77441767806758077</v>
      </c>
      <c r="AA18" s="25">
        <f t="shared" si="5"/>
        <v>0.84437748733298568</v>
      </c>
    </row>
    <row r="19" spans="1:27" ht="15" x14ac:dyDescent="0.25">
      <c r="A19" s="24">
        <v>18</v>
      </c>
      <c r="B19" s="25">
        <f t="shared" si="3"/>
        <v>3.814697265625E-6</v>
      </c>
      <c r="C19" s="25">
        <f t="shared" si="3"/>
        <v>6.7663948459886552E-4</v>
      </c>
      <c r="D19" s="25">
        <f t="shared" si="3"/>
        <v>5.6377101136604324E-3</v>
      </c>
      <c r="E19" s="25">
        <f t="shared" si="3"/>
        <v>1.8014398509482017E-2</v>
      </c>
      <c r="F19" s="25">
        <f t="shared" si="3"/>
        <v>3.756103675860796E-2</v>
      </c>
      <c r="G19" s="25">
        <f t="shared" si="3"/>
        <v>6.2367421150705267E-2</v>
      </c>
      <c r="H19" s="25">
        <f t="shared" si="3"/>
        <v>9.0395113500643609E-2</v>
      </c>
      <c r="I19" s="25">
        <f t="shared" si="3"/>
        <v>0.12002026903783773</v>
      </c>
      <c r="J19" s="25">
        <f t="shared" si="3"/>
        <v>0.15009463529699923</v>
      </c>
      <c r="K19" s="25">
        <f t="shared" si="3"/>
        <v>0.1798587899092137</v>
      </c>
      <c r="L19" s="25">
        <f t="shared" si="4"/>
        <v>0.20883625858690197</v>
      </c>
      <c r="M19" s="25">
        <f t="shared" si="4"/>
        <v>0.23674569327074835</v>
      </c>
      <c r="N19" s="25">
        <f t="shared" si="4"/>
        <v>0.26343634931251014</v>
      </c>
      <c r="O19" s="25">
        <f t="shared" si="4"/>
        <v>0.28884308789923929</v>
      </c>
      <c r="P19" s="25">
        <f t="shared" si="4"/>
        <v>0.31295577871739605</v>
      </c>
      <c r="Q19" s="25">
        <f t="shared" si="4"/>
        <v>0.33579877152592275</v>
      </c>
      <c r="R19" s="25">
        <f t="shared" si="4"/>
        <v>0.35741723679466347</v>
      </c>
      <c r="S19" s="25">
        <f t="shared" si="4"/>
        <v>0.37786813899254523</v>
      </c>
      <c r="T19" s="25">
        <f t="shared" si="4"/>
        <v>0.39721431845821847</v>
      </c>
      <c r="U19" s="25">
        <f t="shared" si="4"/>
        <v>0.41552065486748302</v>
      </c>
      <c r="V19" s="25">
        <f t="shared" si="5"/>
        <v>0.49362812101131781</v>
      </c>
      <c r="W19" s="25">
        <f t="shared" si="5"/>
        <v>0.55420711361244313</v>
      </c>
      <c r="X19" s="25">
        <f t="shared" si="5"/>
        <v>0.58429263361710426</v>
      </c>
      <c r="Y19" s="25">
        <f t="shared" si="5"/>
        <v>0.70015937496562264</v>
      </c>
      <c r="Z19" s="25">
        <f t="shared" si="5"/>
        <v>0.76285920526060191</v>
      </c>
      <c r="AA19" s="25">
        <f t="shared" si="5"/>
        <v>0.83601731419107483</v>
      </c>
    </row>
    <row r="20" spans="1:27" ht="15" x14ac:dyDescent="0.25">
      <c r="A20" s="24">
        <v>19</v>
      </c>
      <c r="B20" s="25">
        <f t="shared" si="3"/>
        <v>1.9073486328125E-6</v>
      </c>
      <c r="C20" s="25">
        <f t="shared" si="3"/>
        <v>4.5109298973257709E-4</v>
      </c>
      <c r="D20" s="25">
        <f t="shared" si="3"/>
        <v>4.2282825852453243E-3</v>
      </c>
      <c r="E20" s="25">
        <f t="shared" si="3"/>
        <v>1.4411518807585615E-2</v>
      </c>
      <c r="F20" s="25">
        <f t="shared" si="3"/>
        <v>3.1300863965506638E-2</v>
      </c>
      <c r="G20" s="25">
        <f t="shared" si="3"/>
        <v>5.3457789557747375E-2</v>
      </c>
      <c r="H20" s="25">
        <f t="shared" si="3"/>
        <v>7.9095724313063165E-2</v>
      </c>
      <c r="I20" s="25">
        <f t="shared" si="3"/>
        <v>0.10668468358918909</v>
      </c>
      <c r="J20" s="25">
        <f t="shared" si="3"/>
        <v>0.13508517176729934</v>
      </c>
      <c r="K20" s="25">
        <f t="shared" si="3"/>
        <v>0.1635079908265579</v>
      </c>
      <c r="L20" s="25">
        <f t="shared" si="4"/>
        <v>0.19143323703799348</v>
      </c>
      <c r="M20" s="25">
        <f t="shared" si="4"/>
        <v>0.21853448609607543</v>
      </c>
      <c r="N20" s="25">
        <f t="shared" si="4"/>
        <v>0.24461946721875943</v>
      </c>
      <c r="O20" s="25">
        <f t="shared" si="4"/>
        <v>0.26958688203928999</v>
      </c>
      <c r="P20" s="25">
        <f t="shared" si="4"/>
        <v>0.2933960425475588</v>
      </c>
      <c r="Q20" s="25">
        <f t="shared" si="4"/>
        <v>0.31604590261263316</v>
      </c>
      <c r="R20" s="25">
        <f t="shared" si="4"/>
        <v>0.33756072363940437</v>
      </c>
      <c r="S20" s="25">
        <f t="shared" si="4"/>
        <v>0.35798034220346392</v>
      </c>
      <c r="T20" s="25">
        <f t="shared" si="4"/>
        <v>0.37735360253530753</v>
      </c>
      <c r="U20" s="25">
        <f t="shared" si="4"/>
        <v>0.39573395701665048</v>
      </c>
      <c r="V20" s="25">
        <f t="shared" si="5"/>
        <v>0.47464242404934404</v>
      </c>
      <c r="W20" s="25">
        <f t="shared" si="5"/>
        <v>0.53632946478623522</v>
      </c>
      <c r="X20" s="25">
        <f t="shared" si="5"/>
        <v>0.56710755615777764</v>
      </c>
      <c r="Y20" s="25">
        <f t="shared" si="5"/>
        <v>0.68643075977021828</v>
      </c>
      <c r="Z20" s="25">
        <f t="shared" si="5"/>
        <v>0.75147324697313023</v>
      </c>
      <c r="AA20" s="25">
        <f t="shared" si="5"/>
        <v>0.82773991504066813</v>
      </c>
    </row>
    <row r="21" spans="1:27" ht="15" x14ac:dyDescent="0.25">
      <c r="A21" s="24">
        <v>20</v>
      </c>
      <c r="B21" s="25">
        <f t="shared" si="3"/>
        <v>9.5367431640625E-7</v>
      </c>
      <c r="C21" s="25">
        <f t="shared" si="3"/>
        <v>3.0072865982171804E-4</v>
      </c>
      <c r="D21" s="25">
        <f t="shared" si="3"/>
        <v>3.1712119389339932E-3</v>
      </c>
      <c r="E21" s="25">
        <f t="shared" si="3"/>
        <v>1.1529215046068495E-2</v>
      </c>
      <c r="F21" s="25">
        <f t="shared" si="3"/>
        <v>2.6084053304588867E-2</v>
      </c>
      <c r="G21" s="25">
        <f t="shared" si="3"/>
        <v>4.5820962478069188E-2</v>
      </c>
      <c r="H21" s="25">
        <f t="shared" si="3"/>
        <v>6.9208758773930262E-2</v>
      </c>
      <c r="I21" s="25">
        <f t="shared" si="3"/>
        <v>9.4830829857056959E-2</v>
      </c>
      <c r="J21" s="25">
        <f t="shared" si="3"/>
        <v>0.12157665459056941</v>
      </c>
      <c r="K21" s="25">
        <f t="shared" si="3"/>
        <v>0.14864362802414352</v>
      </c>
      <c r="L21" s="25">
        <f t="shared" si="4"/>
        <v>0.17548046728482733</v>
      </c>
      <c r="M21" s="25">
        <f t="shared" si="4"/>
        <v>0.20172414101176195</v>
      </c>
      <c r="N21" s="25">
        <f t="shared" si="4"/>
        <v>0.22714664813170518</v>
      </c>
      <c r="O21" s="25">
        <f t="shared" si="4"/>
        <v>0.25161442323667071</v>
      </c>
      <c r="P21" s="25">
        <f t="shared" si="4"/>
        <v>0.27505878988833637</v>
      </c>
      <c r="Q21" s="25">
        <f t="shared" si="4"/>
        <v>0.29745496716483122</v>
      </c>
      <c r="R21" s="25">
        <f t="shared" si="4"/>
        <v>0.31880735010388189</v>
      </c>
      <c r="S21" s="25">
        <f t="shared" si="4"/>
        <v>0.33913927156117635</v>
      </c>
      <c r="T21" s="25">
        <f t="shared" si="4"/>
        <v>0.35848592240854216</v>
      </c>
      <c r="U21" s="25">
        <f t="shared" si="4"/>
        <v>0.37688948287300045</v>
      </c>
      <c r="V21" s="25">
        <f t="shared" si="5"/>
        <v>0.45638694620129239</v>
      </c>
      <c r="W21" s="25">
        <f t="shared" si="5"/>
        <v>0.51902851430926</v>
      </c>
      <c r="X21" s="25">
        <f t="shared" si="5"/>
        <v>0.55042792215313707</v>
      </c>
      <c r="Y21" s="25">
        <f t="shared" si="5"/>
        <v>0.67297133310805712</v>
      </c>
      <c r="Z21" s="25">
        <f t="shared" si="5"/>
        <v>0.7402572283615908</v>
      </c>
      <c r="AA21" s="25">
        <f t="shared" si="5"/>
        <v>0.81954447033729516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Bet History</vt:lpstr>
      <vt:lpstr>People</vt:lpstr>
      <vt:lpstr>Probabilities</vt:lpstr>
      <vt:lpstr>'Bet History'!Excel_BuiltIn__FilterDatabase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Rory</dc:creator>
  <cp:lastModifiedBy>Rory</cp:lastModifiedBy>
  <dcterms:created xsi:type="dcterms:W3CDTF">2013-11-16T15:30:31Z</dcterms:created>
  <dcterms:modified xsi:type="dcterms:W3CDTF">2013-11-16T15:33:48Z</dcterms:modified>
</cp:coreProperties>
</file>