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hartsheets/sheet1.xml" ContentType="application/vnd.openxmlformats-officedocument.spreadsheetml.chart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0" yWindow="0" windowWidth="16380" windowHeight="8190" activeTab="2"/>
  </bookViews>
  <sheets>
    <sheet name="Data" sheetId="1" r:id="rId1"/>
    <sheet name="Chart1" sheetId="6" r:id="rId2"/>
    <sheet name="Indices" sheetId="3" r:id="rId3"/>
  </sheets>
  <calcPr calcId="92512"/>
</workbook>
</file>

<file path=xl/calcChain.xml><?xml version="1.0" encoding="utf-8"?>
<calcChain xmlns="http://schemas.openxmlformats.org/spreadsheetml/2006/main">
  <c r="P4" i="1"/>
  <c r="O11"/>
  <c r="P11"/>
  <c r="Q11"/>
  <c r="R11"/>
  <c r="S11"/>
  <c r="T11"/>
  <c r="O12"/>
  <c r="P12"/>
  <c r="Q12"/>
  <c r="R12"/>
  <c r="S12"/>
  <c r="T12"/>
  <c r="O13"/>
  <c r="P13"/>
  <c r="Q13"/>
  <c r="R13"/>
  <c r="S13"/>
  <c r="T13"/>
  <c r="O14"/>
  <c r="P14"/>
  <c r="Q14"/>
  <c r="R14"/>
  <c r="S14"/>
  <c r="T14"/>
  <c r="O15"/>
  <c r="P15"/>
  <c r="Q15"/>
  <c r="R15"/>
  <c r="S15"/>
  <c r="T15"/>
  <c r="O16"/>
  <c r="P16"/>
  <c r="Q16"/>
  <c r="R16"/>
  <c r="S16"/>
  <c r="T16"/>
  <c r="O17"/>
  <c r="P17"/>
  <c r="Q17"/>
  <c r="R17"/>
  <c r="S17"/>
  <c r="T17"/>
  <c r="O18"/>
  <c r="P18"/>
  <c r="Q18"/>
  <c r="R18"/>
  <c r="S18"/>
  <c r="T18"/>
  <c r="O19"/>
  <c r="P19"/>
  <c r="Q19"/>
  <c r="R19"/>
  <c r="S19"/>
  <c r="T19"/>
  <c r="O20"/>
  <c r="P20"/>
  <c r="Q20"/>
  <c r="R20"/>
  <c r="S20"/>
  <c r="T20"/>
  <c r="O21"/>
  <c r="P21"/>
  <c r="Q21"/>
  <c r="R21"/>
  <c r="S21"/>
  <c r="T21"/>
  <c r="O22"/>
  <c r="P22"/>
  <c r="Q22"/>
  <c r="R22"/>
  <c r="S22"/>
  <c r="T22"/>
  <c r="O23"/>
  <c r="P23"/>
  <c r="Q23"/>
  <c r="R23"/>
  <c r="S23"/>
  <c r="T23"/>
  <c r="O24"/>
  <c r="P24"/>
  <c r="Q24"/>
  <c r="R24"/>
  <c r="S24"/>
  <c r="T24"/>
  <c r="O25"/>
  <c r="P25"/>
  <c r="Q25"/>
  <c r="R25"/>
  <c r="S25"/>
  <c r="T25"/>
  <c r="O26"/>
  <c r="P26"/>
  <c r="Q26"/>
  <c r="R26"/>
  <c r="S26"/>
  <c r="T26"/>
  <c r="O27"/>
  <c r="P27"/>
  <c r="Q27"/>
  <c r="R27"/>
  <c r="S27"/>
  <c r="T27"/>
  <c r="O28"/>
  <c r="P28"/>
  <c r="Q28"/>
  <c r="R28"/>
  <c r="S28"/>
  <c r="T28"/>
  <c r="O29"/>
  <c r="P29"/>
  <c r="Q29"/>
  <c r="R29"/>
  <c r="S29"/>
  <c r="T29"/>
  <c r="O30"/>
  <c r="P30"/>
  <c r="Q30"/>
  <c r="R30"/>
  <c r="S30"/>
  <c r="T30"/>
  <c r="O31"/>
  <c r="P31"/>
  <c r="Q31"/>
  <c r="R31"/>
  <c r="S31"/>
  <c r="T31"/>
  <c r="O32"/>
  <c r="P32"/>
  <c r="Q32"/>
  <c r="R32"/>
  <c r="S32"/>
  <c r="T32"/>
  <c r="O33"/>
  <c r="P33"/>
  <c r="Q33"/>
  <c r="R33"/>
  <c r="S33"/>
  <c r="T33"/>
  <c r="O34"/>
  <c r="P34"/>
  <c r="Q34"/>
  <c r="R34"/>
  <c r="S34"/>
  <c r="T34"/>
  <c r="B35"/>
  <c r="O35"/>
  <c r="P35"/>
  <c r="Q35"/>
  <c r="R35"/>
  <c r="S35"/>
  <c r="T35"/>
  <c r="O36"/>
  <c r="P36"/>
  <c r="Q36"/>
  <c r="R36"/>
  <c r="S36"/>
  <c r="T36"/>
  <c r="O37"/>
  <c r="P37"/>
  <c r="Q37"/>
  <c r="R37"/>
  <c r="S37"/>
  <c r="T37"/>
  <c r="O38"/>
  <c r="P38"/>
  <c r="Q38"/>
  <c r="R38"/>
  <c r="S38"/>
  <c r="T38"/>
  <c r="O39"/>
  <c r="P39"/>
  <c r="Q39"/>
  <c r="R39"/>
  <c r="S39"/>
  <c r="T39"/>
  <c r="O40"/>
  <c r="P40"/>
  <c r="Q40"/>
  <c r="R40"/>
  <c r="S40"/>
  <c r="T40"/>
  <c r="O41"/>
  <c r="P41"/>
  <c r="Q41"/>
  <c r="R41"/>
  <c r="S41"/>
  <c r="T41"/>
  <c r="O42"/>
  <c r="P42"/>
  <c r="Q42"/>
  <c r="R42"/>
  <c r="S42"/>
  <c r="T42"/>
  <c r="O43"/>
  <c r="P43"/>
  <c r="Q43"/>
  <c r="R43"/>
  <c r="S43"/>
  <c r="T43"/>
  <c r="O44"/>
  <c r="P44"/>
  <c r="Q44"/>
  <c r="R44"/>
  <c r="S44"/>
  <c r="T44"/>
  <c r="O45"/>
  <c r="P45"/>
  <c r="Q45"/>
  <c r="R45"/>
  <c r="S45"/>
  <c r="T45"/>
  <c r="O46"/>
  <c r="P46"/>
  <c r="Q46"/>
  <c r="R46"/>
  <c r="S46"/>
  <c r="T46"/>
  <c r="O47"/>
  <c r="P47"/>
  <c r="Q47"/>
  <c r="R47"/>
  <c r="S47"/>
  <c r="T47"/>
  <c r="O48"/>
  <c r="P48"/>
  <c r="Q48"/>
  <c r="R48"/>
  <c r="S48"/>
  <c r="T48"/>
  <c r="O49"/>
  <c r="P49"/>
  <c r="Q49"/>
  <c r="R49"/>
  <c r="S49"/>
  <c r="T49"/>
  <c r="O50"/>
  <c r="P50"/>
  <c r="Q50"/>
  <c r="R50"/>
  <c r="S50"/>
  <c r="T50"/>
  <c r="O51"/>
  <c r="P51"/>
  <c r="Q51"/>
  <c r="R51"/>
  <c r="S51"/>
  <c r="T51"/>
  <c r="O52"/>
  <c r="P52"/>
  <c r="Q52"/>
  <c r="R52"/>
  <c r="S52"/>
  <c r="T52"/>
  <c r="O53"/>
  <c r="P53"/>
  <c r="Q53"/>
  <c r="R53"/>
  <c r="S53"/>
  <c r="T53"/>
  <c r="O54"/>
  <c r="P54"/>
  <c r="Q54"/>
  <c r="R54"/>
  <c r="S54"/>
  <c r="T54"/>
  <c r="O55"/>
  <c r="P55"/>
  <c r="Q55"/>
  <c r="R55"/>
  <c r="S55"/>
  <c r="T55"/>
  <c r="O56"/>
  <c r="P56"/>
  <c r="Q56"/>
  <c r="R56"/>
  <c r="S56"/>
  <c r="T56"/>
  <c r="O57"/>
  <c r="P57"/>
  <c r="Q57"/>
  <c r="R57"/>
  <c r="S57"/>
  <c r="T57"/>
  <c r="O58"/>
  <c r="P58"/>
  <c r="Q58"/>
  <c r="R58"/>
  <c r="S58"/>
  <c r="T58"/>
  <c r="O59"/>
  <c r="P59"/>
  <c r="Q59"/>
  <c r="R59"/>
  <c r="S59"/>
  <c r="T59"/>
  <c r="O60"/>
  <c r="P60"/>
  <c r="Q60"/>
  <c r="R60"/>
  <c r="S60"/>
  <c r="T60"/>
  <c r="O61"/>
  <c r="P61"/>
  <c r="Q61"/>
  <c r="R61"/>
  <c r="S61"/>
  <c r="T61"/>
  <c r="O62"/>
  <c r="P62"/>
  <c r="Q62"/>
  <c r="R62"/>
  <c r="S62"/>
  <c r="T62"/>
  <c r="O63"/>
  <c r="P63"/>
  <c r="Q63"/>
  <c r="R63"/>
  <c r="S63"/>
  <c r="T63"/>
  <c r="O64"/>
  <c r="P64"/>
  <c r="Q64"/>
  <c r="R64"/>
  <c r="S64"/>
  <c r="T64"/>
  <c r="O65"/>
  <c r="P65"/>
  <c r="Q65"/>
  <c r="R65"/>
  <c r="S65"/>
  <c r="T65"/>
  <c r="O66"/>
  <c r="P66"/>
  <c r="Q66"/>
  <c r="R66"/>
  <c r="S66"/>
  <c r="T66"/>
  <c r="O67"/>
  <c r="P67"/>
  <c r="Q67"/>
  <c r="R67"/>
  <c r="S67"/>
  <c r="T67"/>
  <c r="O68"/>
  <c r="P68"/>
  <c r="Q68"/>
  <c r="R68"/>
  <c r="S68"/>
  <c r="T68"/>
  <c r="O69"/>
  <c r="P69"/>
  <c r="Q69"/>
  <c r="R69"/>
  <c r="S69"/>
  <c r="T69"/>
  <c r="O70"/>
  <c r="P70"/>
  <c r="Q70"/>
  <c r="R70"/>
  <c r="S70"/>
  <c r="T70"/>
  <c r="O71"/>
  <c r="P71"/>
  <c r="Q71"/>
  <c r="R71"/>
  <c r="S71"/>
  <c r="T71"/>
  <c r="O72"/>
  <c r="P72"/>
  <c r="Q72"/>
  <c r="R72"/>
  <c r="S72"/>
  <c r="T72"/>
  <c r="O73"/>
  <c r="P73"/>
  <c r="Q73"/>
  <c r="R73"/>
  <c r="S73"/>
  <c r="T73"/>
  <c r="O74"/>
  <c r="P74"/>
  <c r="Q74"/>
  <c r="R74"/>
  <c r="S74"/>
  <c r="T74"/>
  <c r="O75"/>
  <c r="P75"/>
  <c r="Q75"/>
  <c r="R75"/>
  <c r="S75"/>
  <c r="T75"/>
  <c r="O76"/>
  <c r="P76"/>
  <c r="Q76"/>
  <c r="R76"/>
  <c r="S76"/>
  <c r="T76"/>
  <c r="O77"/>
  <c r="P77"/>
  <c r="Q77"/>
  <c r="R77"/>
  <c r="S77"/>
  <c r="T77"/>
  <c r="O78"/>
  <c r="P78"/>
  <c r="Q78"/>
  <c r="R78"/>
  <c r="S78"/>
  <c r="T78"/>
  <c r="O79"/>
  <c r="P79"/>
  <c r="Q79"/>
  <c r="R79"/>
  <c r="S79"/>
  <c r="T79"/>
  <c r="O80"/>
  <c r="P80"/>
  <c r="Q80"/>
  <c r="R80"/>
  <c r="S80"/>
  <c r="T80"/>
  <c r="O81"/>
  <c r="P81"/>
  <c r="Q81"/>
  <c r="R81"/>
  <c r="S81"/>
  <c r="T81"/>
  <c r="O82"/>
  <c r="P82"/>
  <c r="Q82"/>
  <c r="R82"/>
  <c r="S82"/>
  <c r="T82"/>
  <c r="O83"/>
  <c r="P83"/>
  <c r="Q83"/>
  <c r="R83"/>
  <c r="S83"/>
  <c r="T83"/>
  <c r="O84"/>
  <c r="P84"/>
  <c r="Q84"/>
  <c r="R84"/>
  <c r="S84"/>
  <c r="T84"/>
  <c r="O85"/>
  <c r="P85"/>
  <c r="Q85"/>
  <c r="R85"/>
  <c r="S85"/>
  <c r="T85"/>
  <c r="O86"/>
  <c r="P86"/>
  <c r="Q86"/>
  <c r="R86"/>
  <c r="S86"/>
  <c r="T86"/>
  <c r="O87"/>
  <c r="P87"/>
  <c r="Q87"/>
  <c r="R87"/>
  <c r="S87"/>
  <c r="T87"/>
  <c r="O88"/>
  <c r="P88"/>
  <c r="Q88"/>
  <c r="R88"/>
  <c r="S88"/>
  <c r="T88"/>
  <c r="O89"/>
  <c r="P89"/>
  <c r="Q89"/>
  <c r="R89"/>
  <c r="S89"/>
  <c r="T89"/>
  <c r="O90"/>
  <c r="P90"/>
  <c r="Q90"/>
  <c r="R90"/>
  <c r="S90"/>
  <c r="T90"/>
  <c r="O91"/>
  <c r="P91"/>
  <c r="Q91"/>
  <c r="R91"/>
  <c r="S91"/>
  <c r="T91"/>
  <c r="O92"/>
  <c r="P92"/>
  <c r="Q92"/>
  <c r="R92"/>
  <c r="S92"/>
  <c r="T92"/>
  <c r="O93"/>
  <c r="P93"/>
  <c r="Q93"/>
  <c r="R93"/>
  <c r="S93"/>
  <c r="T93"/>
  <c r="O94"/>
  <c r="P94"/>
  <c r="Q94"/>
  <c r="R94"/>
  <c r="S94"/>
  <c r="T94"/>
  <c r="O95"/>
  <c r="P95"/>
  <c r="Q95"/>
  <c r="R95"/>
  <c r="S95"/>
  <c r="T95"/>
  <c r="O96"/>
  <c r="P96"/>
  <c r="Q96"/>
  <c r="R96"/>
  <c r="S96"/>
  <c r="T96"/>
  <c r="O97"/>
  <c r="P97"/>
  <c r="Q97"/>
  <c r="R97"/>
  <c r="S97"/>
  <c r="T97"/>
  <c r="O98"/>
  <c r="P98"/>
  <c r="Q98"/>
  <c r="R98"/>
  <c r="S98"/>
  <c r="T98"/>
  <c r="O99"/>
  <c r="P99"/>
  <c r="Q99"/>
  <c r="R99"/>
  <c r="S99"/>
  <c r="T99"/>
  <c r="O100"/>
  <c r="P100"/>
  <c r="Q100"/>
  <c r="R100"/>
  <c r="S100"/>
  <c r="T100"/>
  <c r="O101"/>
  <c r="P101"/>
  <c r="Q101"/>
  <c r="R101"/>
  <c r="S101"/>
  <c r="T101"/>
  <c r="O102"/>
  <c r="P102"/>
  <c r="Q102"/>
  <c r="R102"/>
  <c r="S102"/>
  <c r="T102"/>
  <c r="O103"/>
  <c r="P103"/>
  <c r="Q103"/>
  <c r="R103"/>
  <c r="S103"/>
  <c r="T103"/>
  <c r="O104"/>
  <c r="P104"/>
  <c r="Q104"/>
  <c r="R104"/>
  <c r="S104"/>
  <c r="T104"/>
  <c r="O105"/>
  <c r="P105"/>
  <c r="Q105"/>
  <c r="R105"/>
  <c r="S105"/>
  <c r="T105"/>
  <c r="O106"/>
  <c r="P106"/>
  <c r="Q106"/>
  <c r="R106"/>
  <c r="S106"/>
  <c r="T106"/>
  <c r="O107"/>
  <c r="P107"/>
  <c r="Q107"/>
  <c r="R107"/>
  <c r="S107"/>
  <c r="T107"/>
  <c r="O108"/>
  <c r="P108"/>
  <c r="Q108"/>
  <c r="R108"/>
  <c r="S108"/>
  <c r="T108"/>
  <c r="O109"/>
  <c r="P109"/>
  <c r="Q109"/>
  <c r="R109"/>
  <c r="S109"/>
  <c r="T109"/>
  <c r="G110"/>
  <c r="O110"/>
  <c r="P110"/>
  <c r="Q110"/>
  <c r="R110"/>
  <c r="S110"/>
  <c r="T110"/>
  <c r="G111"/>
  <c r="O111"/>
  <c r="P111"/>
  <c r="Q111"/>
  <c r="R111"/>
  <c r="S111"/>
  <c r="T111"/>
  <c r="O112"/>
  <c r="P112"/>
  <c r="Q112"/>
  <c r="R112"/>
  <c r="S112"/>
  <c r="T112"/>
  <c r="O113"/>
  <c r="P113"/>
  <c r="Q113"/>
  <c r="R113"/>
  <c r="S113"/>
  <c r="T113"/>
  <c r="O114"/>
  <c r="P114"/>
  <c r="Q114"/>
  <c r="R114"/>
  <c r="S114"/>
  <c r="T114"/>
  <c r="O115"/>
  <c r="P115"/>
  <c r="Q115"/>
  <c r="R115"/>
  <c r="S115"/>
  <c r="T115"/>
  <c r="O116"/>
  <c r="P116"/>
  <c r="Q116"/>
  <c r="R116"/>
  <c r="S116"/>
  <c r="T116"/>
  <c r="O117"/>
  <c r="P117"/>
  <c r="Q117"/>
  <c r="R117"/>
  <c r="S117"/>
  <c r="T117"/>
  <c r="O118"/>
  <c r="P118"/>
  <c r="Q118"/>
  <c r="R118"/>
  <c r="S118"/>
  <c r="T118"/>
  <c r="O119"/>
  <c r="P119"/>
  <c r="Q119"/>
  <c r="R119"/>
  <c r="S119"/>
  <c r="T119"/>
  <c r="O120"/>
  <c r="P120"/>
  <c r="Q120"/>
  <c r="R120"/>
  <c r="S120"/>
  <c r="T120"/>
  <c r="O121"/>
  <c r="P121"/>
  <c r="Q121"/>
  <c r="R121"/>
  <c r="S121"/>
  <c r="T121"/>
  <c r="O122"/>
  <c r="P122"/>
  <c r="Q122"/>
  <c r="R122"/>
  <c r="S122"/>
  <c r="T122"/>
  <c r="O123"/>
  <c r="P123"/>
  <c r="Q123"/>
  <c r="R123"/>
  <c r="S123"/>
  <c r="T123"/>
  <c r="O124"/>
  <c r="P124"/>
  <c r="Q124"/>
  <c r="R124"/>
  <c r="S124"/>
  <c r="T124"/>
  <c r="O125"/>
  <c r="P125"/>
  <c r="Q125"/>
  <c r="R125"/>
  <c r="S125"/>
  <c r="T125"/>
  <c r="O126"/>
  <c r="P126"/>
  <c r="Q126"/>
  <c r="R126"/>
  <c r="S126"/>
  <c r="T126"/>
  <c r="O127"/>
  <c r="P127"/>
  <c r="Q127"/>
  <c r="R127"/>
  <c r="S127"/>
  <c r="T127"/>
  <c r="O128"/>
  <c r="P128"/>
  <c r="Q128"/>
  <c r="R128"/>
  <c r="S128"/>
  <c r="T128"/>
  <c r="O129"/>
  <c r="P129"/>
  <c r="Q129"/>
  <c r="R129"/>
  <c r="S129"/>
  <c r="T129"/>
  <c r="O130"/>
  <c r="P130"/>
  <c r="Q130"/>
  <c r="R130"/>
  <c r="S130"/>
  <c r="T130"/>
  <c r="G131"/>
  <c r="O131"/>
  <c r="P131"/>
  <c r="Q131"/>
  <c r="R131"/>
  <c r="S131"/>
  <c r="T131"/>
  <c r="O132"/>
  <c r="P132"/>
  <c r="Q132"/>
  <c r="R132"/>
  <c r="S132"/>
  <c r="T132"/>
  <c r="O133"/>
  <c r="P133"/>
  <c r="Q133"/>
  <c r="R133"/>
  <c r="S133"/>
  <c r="T133"/>
  <c r="O134"/>
  <c r="P134"/>
  <c r="Q134"/>
  <c r="R134"/>
  <c r="S134"/>
  <c r="T134"/>
  <c r="O135"/>
  <c r="P135"/>
  <c r="Q135"/>
  <c r="R135"/>
  <c r="S135"/>
  <c r="T135"/>
  <c r="O136"/>
  <c r="P136"/>
  <c r="Q136"/>
  <c r="R136"/>
  <c r="S136"/>
  <c r="T136"/>
  <c r="O137"/>
  <c r="P137"/>
  <c r="Q137"/>
  <c r="R137"/>
  <c r="S137"/>
  <c r="T137"/>
  <c r="O138"/>
  <c r="P138"/>
  <c r="Q138"/>
  <c r="R138"/>
  <c r="S138"/>
  <c r="T138"/>
  <c r="A11" i="3"/>
  <c r="A12"/>
  <c r="M12"/>
  <c r="N12"/>
  <c r="A13"/>
  <c r="M13"/>
  <c r="N13"/>
  <c r="A14"/>
  <c r="M14"/>
  <c r="N14"/>
  <c r="O14"/>
  <c r="A15"/>
  <c r="B15"/>
  <c r="C15"/>
  <c r="D15"/>
  <c r="E15"/>
  <c r="F15"/>
  <c r="M15"/>
  <c r="N15"/>
  <c r="O15"/>
  <c r="A16"/>
  <c r="B16"/>
  <c r="C16"/>
  <c r="D16"/>
  <c r="E16"/>
  <c r="F16"/>
  <c r="M16"/>
  <c r="N16"/>
  <c r="O16"/>
  <c r="A17"/>
  <c r="B17"/>
  <c r="C17"/>
  <c r="D17"/>
  <c r="E17"/>
  <c r="F17"/>
  <c r="M17"/>
  <c r="N17"/>
  <c r="O17"/>
  <c r="A18"/>
  <c r="B18"/>
  <c r="C18"/>
  <c r="D18"/>
  <c r="E18"/>
  <c r="F18"/>
  <c r="M18"/>
  <c r="N18"/>
  <c r="O18"/>
  <c r="A19"/>
  <c r="B19"/>
  <c r="C19"/>
  <c r="D19"/>
  <c r="E19"/>
  <c r="F19"/>
  <c r="M19"/>
  <c r="N19"/>
  <c r="O19"/>
  <c r="A20"/>
  <c r="B20"/>
  <c r="C20"/>
  <c r="D20"/>
  <c r="E20"/>
  <c r="F20"/>
  <c r="M20"/>
  <c r="N20"/>
  <c r="O20"/>
  <c r="A21"/>
  <c r="B21"/>
  <c r="C21"/>
  <c r="D21"/>
  <c r="E21"/>
  <c r="F21"/>
  <c r="M21"/>
  <c r="N21"/>
  <c r="O21"/>
  <c r="A22"/>
  <c r="B22"/>
  <c r="C22"/>
  <c r="D22"/>
  <c r="E22"/>
  <c r="F22"/>
  <c r="G22"/>
  <c r="H22"/>
  <c r="I22"/>
  <c r="J22"/>
  <c r="K22"/>
  <c r="M22"/>
  <c r="N22"/>
  <c r="O22"/>
  <c r="A23"/>
  <c r="B23"/>
  <c r="C23"/>
  <c r="D23"/>
  <c r="E23"/>
  <c r="F23"/>
  <c r="G23"/>
  <c r="H23"/>
  <c r="I23"/>
  <c r="J23"/>
  <c r="K23"/>
  <c r="M23"/>
  <c r="N23"/>
  <c r="O23"/>
  <c r="A24"/>
  <c r="B24"/>
  <c r="C24"/>
  <c r="D24"/>
  <c r="E24"/>
  <c r="F24"/>
  <c r="G24"/>
  <c r="H24"/>
  <c r="I24"/>
  <c r="J24"/>
  <c r="K24"/>
  <c r="M24"/>
  <c r="N24"/>
  <c r="O24"/>
  <c r="A25"/>
  <c r="B25"/>
  <c r="C25"/>
  <c r="D25"/>
  <c r="E25"/>
  <c r="F25"/>
  <c r="G25"/>
  <c r="H25"/>
  <c r="I25"/>
  <c r="J25"/>
  <c r="K25"/>
  <c r="M25"/>
  <c r="N25"/>
  <c r="O25"/>
  <c r="A26"/>
  <c r="B26"/>
  <c r="C26"/>
  <c r="D26"/>
  <c r="E26"/>
  <c r="F26"/>
  <c r="G26"/>
  <c r="H26"/>
  <c r="I26"/>
  <c r="J26"/>
  <c r="K26"/>
  <c r="M26"/>
  <c r="N26"/>
  <c r="O26"/>
  <c r="A27"/>
  <c r="B27"/>
  <c r="C27"/>
  <c r="D27"/>
  <c r="E27"/>
  <c r="F27"/>
  <c r="G27"/>
  <c r="H27"/>
  <c r="I27"/>
  <c r="J27"/>
  <c r="K27"/>
  <c r="M27"/>
  <c r="N27"/>
  <c r="O27"/>
  <c r="A28"/>
  <c r="B28"/>
  <c r="C28"/>
  <c r="D28"/>
  <c r="E28"/>
  <c r="F28"/>
  <c r="G28"/>
  <c r="H28"/>
  <c r="I28"/>
  <c r="J28"/>
  <c r="K28"/>
  <c r="M28"/>
  <c r="N28"/>
  <c r="O28"/>
  <c r="A29"/>
  <c r="B29"/>
  <c r="C29"/>
  <c r="D29"/>
  <c r="E29"/>
  <c r="F29"/>
  <c r="G29"/>
  <c r="H29"/>
  <c r="I29"/>
  <c r="J29"/>
  <c r="K29"/>
  <c r="M29"/>
  <c r="N29"/>
  <c r="O29"/>
  <c r="A30"/>
  <c r="B30"/>
  <c r="C30"/>
  <c r="D30"/>
  <c r="E30"/>
  <c r="F30"/>
  <c r="G30"/>
  <c r="H30"/>
  <c r="I30"/>
  <c r="J30"/>
  <c r="K30"/>
  <c r="M30"/>
  <c r="N30"/>
  <c r="O30"/>
  <c r="A31"/>
  <c r="B31"/>
  <c r="C31"/>
  <c r="D31"/>
  <c r="E31"/>
  <c r="F31"/>
  <c r="G31"/>
  <c r="H31"/>
  <c r="I31"/>
  <c r="J31"/>
  <c r="K31"/>
  <c r="M31"/>
  <c r="N31"/>
  <c r="O31"/>
  <c r="A32"/>
  <c r="B32"/>
  <c r="C32"/>
  <c r="D32"/>
  <c r="E32"/>
  <c r="F32"/>
  <c r="G32"/>
  <c r="H32"/>
  <c r="I32"/>
  <c r="J32"/>
  <c r="K32"/>
  <c r="M32"/>
  <c r="N32"/>
  <c r="O32"/>
  <c r="A33"/>
  <c r="B33"/>
  <c r="C33"/>
  <c r="D33"/>
  <c r="E33"/>
  <c r="F33"/>
  <c r="G33"/>
  <c r="H33"/>
  <c r="I33"/>
  <c r="J33"/>
  <c r="K33"/>
  <c r="M33"/>
  <c r="N33"/>
  <c r="O33"/>
  <c r="A34"/>
  <c r="B34"/>
  <c r="C34"/>
  <c r="D34"/>
  <c r="E34"/>
  <c r="F34"/>
  <c r="G34"/>
  <c r="H34"/>
  <c r="I34"/>
  <c r="J34"/>
  <c r="K34"/>
  <c r="M34"/>
  <c r="N34"/>
  <c r="O34"/>
  <c r="A35"/>
  <c r="B35"/>
  <c r="C35"/>
  <c r="D35"/>
  <c r="E35"/>
  <c r="F35"/>
  <c r="G35"/>
  <c r="H35"/>
  <c r="I35"/>
  <c r="J35"/>
  <c r="K35"/>
  <c r="M35"/>
  <c r="N35"/>
  <c r="O35"/>
  <c r="A36"/>
  <c r="B36"/>
  <c r="C36"/>
  <c r="D36"/>
  <c r="E36"/>
  <c r="F36"/>
  <c r="G36"/>
  <c r="H36"/>
  <c r="I36"/>
  <c r="J36"/>
  <c r="K36"/>
  <c r="L36"/>
  <c r="M36"/>
  <c r="N36"/>
  <c r="O36"/>
  <c r="A37"/>
  <c r="B37"/>
  <c r="C37"/>
  <c r="D37"/>
  <c r="E37"/>
  <c r="F37"/>
  <c r="G37"/>
  <c r="H37"/>
  <c r="I37"/>
  <c r="J37"/>
  <c r="K37"/>
  <c r="L37"/>
  <c r="M37"/>
  <c r="N37"/>
  <c r="O37"/>
  <c r="A38"/>
  <c r="B38"/>
  <c r="C38"/>
  <c r="D38"/>
  <c r="E38"/>
  <c r="F38"/>
  <c r="G38"/>
  <c r="H38"/>
  <c r="I38"/>
  <c r="J38"/>
  <c r="K38"/>
  <c r="L38"/>
  <c r="M38"/>
  <c r="N38"/>
  <c r="O38"/>
  <c r="A39"/>
  <c r="B39"/>
  <c r="C39"/>
  <c r="D39"/>
  <c r="E39"/>
  <c r="F39"/>
  <c r="G39"/>
  <c r="H39"/>
  <c r="I39"/>
  <c r="J39"/>
  <c r="K39"/>
  <c r="L39"/>
  <c r="M39"/>
  <c r="N39"/>
  <c r="O39"/>
  <c r="A40"/>
  <c r="B40"/>
  <c r="C40"/>
  <c r="D40"/>
  <c r="E40"/>
  <c r="F40"/>
  <c r="G40"/>
  <c r="H40"/>
  <c r="I40"/>
  <c r="J40"/>
  <c r="K40"/>
  <c r="L40"/>
  <c r="M40"/>
  <c r="N40"/>
  <c r="O40"/>
  <c r="A41"/>
  <c r="B41"/>
  <c r="C41"/>
  <c r="D41"/>
  <c r="E41"/>
  <c r="F41"/>
  <c r="G41"/>
  <c r="H41"/>
  <c r="I41"/>
  <c r="J41"/>
  <c r="K41"/>
  <c r="L41"/>
  <c r="M41"/>
  <c r="N41"/>
  <c r="O41"/>
  <c r="A42"/>
  <c r="B42"/>
  <c r="C42"/>
  <c r="D42"/>
  <c r="E42"/>
  <c r="F42"/>
  <c r="G42"/>
  <c r="H42"/>
  <c r="I42"/>
  <c r="J42"/>
  <c r="K42"/>
  <c r="L42"/>
  <c r="M42"/>
  <c r="N42"/>
  <c r="O42"/>
  <c r="A43"/>
  <c r="B43"/>
  <c r="C43"/>
  <c r="D43"/>
  <c r="E43"/>
  <c r="F43"/>
  <c r="G43"/>
  <c r="H43"/>
  <c r="I43"/>
  <c r="J43"/>
  <c r="K43"/>
  <c r="L43"/>
  <c r="M43"/>
  <c r="N43"/>
  <c r="O43"/>
  <c r="A44"/>
  <c r="B44"/>
  <c r="C44"/>
  <c r="D44"/>
  <c r="E44"/>
  <c r="F44"/>
  <c r="G44"/>
  <c r="H44"/>
  <c r="I44"/>
  <c r="J44"/>
  <c r="K44"/>
  <c r="L44"/>
  <c r="M44"/>
  <c r="N44"/>
  <c r="O44"/>
  <c r="A45"/>
  <c r="B45"/>
  <c r="C45"/>
  <c r="D45"/>
  <c r="E45"/>
  <c r="F45"/>
  <c r="G45"/>
  <c r="H45"/>
  <c r="I45"/>
  <c r="J45"/>
  <c r="K45"/>
  <c r="L45"/>
  <c r="M45"/>
  <c r="N45"/>
  <c r="O45"/>
  <c r="A46"/>
  <c r="B46"/>
  <c r="C46"/>
  <c r="D46"/>
  <c r="E46"/>
  <c r="F46"/>
  <c r="G46"/>
  <c r="H46"/>
  <c r="I46"/>
  <c r="J46"/>
  <c r="K46"/>
  <c r="L46"/>
  <c r="M46"/>
  <c r="N46"/>
  <c r="O46"/>
  <c r="A47"/>
  <c r="B47"/>
  <c r="C47"/>
  <c r="D47"/>
  <c r="E47"/>
  <c r="F47"/>
  <c r="G47"/>
  <c r="H47"/>
  <c r="I47"/>
  <c r="J47"/>
  <c r="K47"/>
  <c r="L47"/>
  <c r="M47"/>
  <c r="N47"/>
  <c r="O47"/>
  <c r="A48"/>
  <c r="B48"/>
  <c r="C48"/>
  <c r="D48"/>
  <c r="E48"/>
  <c r="F48"/>
  <c r="G48"/>
  <c r="H48"/>
  <c r="I48"/>
  <c r="J48"/>
  <c r="K48"/>
  <c r="L48"/>
  <c r="M48"/>
  <c r="N48"/>
  <c r="O48"/>
  <c r="A49"/>
  <c r="B49"/>
  <c r="C49"/>
  <c r="D49"/>
  <c r="E49"/>
  <c r="F49"/>
  <c r="G49"/>
  <c r="H49"/>
  <c r="I49"/>
  <c r="J49"/>
  <c r="K49"/>
  <c r="L49"/>
  <c r="M49"/>
  <c r="N49"/>
  <c r="O49"/>
  <c r="A50"/>
  <c r="B50"/>
  <c r="C50"/>
  <c r="D50"/>
  <c r="E50"/>
  <c r="F50"/>
  <c r="G50"/>
  <c r="H50"/>
  <c r="I50"/>
  <c r="J50"/>
  <c r="K50"/>
  <c r="L50"/>
  <c r="M50"/>
  <c r="N50"/>
  <c r="O50"/>
  <c r="A51"/>
  <c r="B51"/>
  <c r="C51"/>
  <c r="D51"/>
  <c r="E51"/>
  <c r="F51"/>
  <c r="G51"/>
  <c r="H51"/>
  <c r="I51"/>
  <c r="J51"/>
  <c r="K51"/>
  <c r="L51"/>
  <c r="M51"/>
  <c r="N51"/>
  <c r="O51"/>
  <c r="A52"/>
  <c r="B52"/>
  <c r="C52"/>
  <c r="D52"/>
  <c r="E52"/>
  <c r="F52"/>
  <c r="G52"/>
  <c r="H52"/>
  <c r="I52"/>
  <c r="J52"/>
  <c r="K52"/>
  <c r="L52"/>
  <c r="M52"/>
  <c r="N52"/>
  <c r="O52"/>
  <c r="A53"/>
  <c r="B53"/>
  <c r="C53"/>
  <c r="D53"/>
  <c r="E53"/>
  <c r="F53"/>
  <c r="G53"/>
  <c r="H53"/>
  <c r="I53"/>
  <c r="J53"/>
  <c r="K53"/>
  <c r="L53"/>
  <c r="M53"/>
  <c r="N53"/>
  <c r="O53"/>
  <c r="A54"/>
  <c r="B54"/>
  <c r="C54"/>
  <c r="D54"/>
  <c r="E54"/>
  <c r="F54"/>
  <c r="G54"/>
  <c r="H54"/>
  <c r="I54"/>
  <c r="J54"/>
  <c r="K54"/>
  <c r="L54"/>
  <c r="M54"/>
  <c r="N54"/>
  <c r="O54"/>
  <c r="A55"/>
  <c r="B55"/>
  <c r="C55"/>
  <c r="D55"/>
  <c r="E55"/>
  <c r="F55"/>
  <c r="G55"/>
  <c r="H55"/>
  <c r="I55"/>
  <c r="J55"/>
  <c r="K55"/>
  <c r="L55"/>
  <c r="M55"/>
  <c r="N55"/>
  <c r="O55"/>
  <c r="A56"/>
  <c r="B56"/>
  <c r="C56"/>
  <c r="D56"/>
  <c r="E56"/>
  <c r="F56"/>
  <c r="G56"/>
  <c r="H56"/>
  <c r="I56"/>
  <c r="J56"/>
  <c r="K56"/>
  <c r="L56"/>
  <c r="M56"/>
  <c r="N56"/>
  <c r="O56"/>
  <c r="A57"/>
  <c r="B57"/>
  <c r="C57"/>
  <c r="D57"/>
  <c r="E57"/>
  <c r="F57"/>
  <c r="G57"/>
  <c r="H57"/>
  <c r="I57"/>
  <c r="J57"/>
  <c r="K57"/>
  <c r="L57"/>
  <c r="M57"/>
  <c r="N57"/>
  <c r="O57"/>
  <c r="A58"/>
  <c r="B58"/>
  <c r="C58"/>
  <c r="D58"/>
  <c r="E58"/>
  <c r="F58"/>
  <c r="G58"/>
  <c r="H58"/>
  <c r="I58"/>
  <c r="J58"/>
  <c r="K58"/>
  <c r="L58"/>
  <c r="M58"/>
  <c r="N58"/>
  <c r="O58"/>
  <c r="A59"/>
  <c r="B59"/>
  <c r="C59"/>
  <c r="D59"/>
  <c r="E59"/>
  <c r="F59"/>
  <c r="G59"/>
  <c r="H59"/>
  <c r="I59"/>
  <c r="J59"/>
  <c r="K59"/>
  <c r="L59"/>
  <c r="M59"/>
  <c r="N59"/>
  <c r="O59"/>
  <c r="A60"/>
  <c r="B60"/>
  <c r="C60"/>
  <c r="D60"/>
  <c r="E60"/>
  <c r="F60"/>
  <c r="G60"/>
  <c r="H60"/>
  <c r="I60"/>
  <c r="J60"/>
  <c r="K60"/>
  <c r="L60"/>
  <c r="M60"/>
  <c r="N60"/>
  <c r="O60"/>
  <c r="A61"/>
  <c r="B61"/>
  <c r="C61"/>
  <c r="D61"/>
  <c r="E61"/>
  <c r="F61"/>
  <c r="G61"/>
  <c r="H61"/>
  <c r="I61"/>
  <c r="J61"/>
  <c r="K61"/>
  <c r="L61"/>
  <c r="M61"/>
  <c r="N61"/>
  <c r="O61"/>
  <c r="A62"/>
  <c r="B62"/>
  <c r="C62"/>
  <c r="D62"/>
  <c r="E62"/>
  <c r="F62"/>
  <c r="G62"/>
  <c r="H62"/>
  <c r="I62"/>
  <c r="J62"/>
  <c r="K62"/>
  <c r="L62"/>
  <c r="M62"/>
  <c r="N62"/>
  <c r="O62"/>
  <c r="A63"/>
  <c r="B63"/>
  <c r="C63"/>
  <c r="D63"/>
  <c r="E63"/>
  <c r="F63"/>
  <c r="G63"/>
  <c r="H63"/>
  <c r="I63"/>
  <c r="J63"/>
  <c r="K63"/>
  <c r="L63"/>
  <c r="M63"/>
  <c r="N63"/>
  <c r="O63"/>
  <c r="A64"/>
  <c r="B64"/>
  <c r="C64"/>
  <c r="D64"/>
  <c r="E64"/>
  <c r="F64"/>
  <c r="G64"/>
  <c r="H64"/>
  <c r="I64"/>
  <c r="J64"/>
  <c r="K64"/>
  <c r="L64"/>
  <c r="M64"/>
  <c r="N64"/>
  <c r="O64"/>
  <c r="A65"/>
  <c r="B65"/>
  <c r="C65"/>
  <c r="D65"/>
  <c r="E65"/>
  <c r="F65"/>
  <c r="G65"/>
  <c r="H65"/>
  <c r="I65"/>
  <c r="J65"/>
  <c r="K65"/>
  <c r="L65"/>
  <c r="M65"/>
  <c r="N65"/>
  <c r="O65"/>
  <c r="A66"/>
  <c r="B66"/>
  <c r="C66"/>
  <c r="D66"/>
  <c r="E66"/>
  <c r="F66"/>
  <c r="G66"/>
  <c r="H66"/>
  <c r="I66"/>
  <c r="J66"/>
  <c r="K66"/>
  <c r="L66"/>
  <c r="M66"/>
  <c r="N66"/>
  <c r="O66"/>
  <c r="A67"/>
  <c r="B67"/>
  <c r="C67"/>
  <c r="D67"/>
  <c r="E67"/>
  <c r="F67"/>
  <c r="G67"/>
  <c r="H67"/>
  <c r="I67"/>
  <c r="J67"/>
  <c r="K67"/>
  <c r="L67"/>
  <c r="M67"/>
  <c r="N67"/>
  <c r="O67"/>
  <c r="A68"/>
  <c r="B68"/>
  <c r="C68"/>
  <c r="D68"/>
  <c r="E68"/>
  <c r="F68"/>
  <c r="G68"/>
  <c r="H68"/>
  <c r="I68"/>
  <c r="J68"/>
  <c r="K68"/>
  <c r="L68"/>
  <c r="M68"/>
  <c r="N68"/>
  <c r="O68"/>
  <c r="A69"/>
  <c r="B69"/>
  <c r="C69"/>
  <c r="D69"/>
  <c r="E69"/>
  <c r="F69"/>
  <c r="G69"/>
  <c r="H69"/>
  <c r="I69"/>
  <c r="J69"/>
  <c r="K69"/>
  <c r="L69"/>
  <c r="M69"/>
  <c r="N69"/>
  <c r="O69"/>
  <c r="A70"/>
  <c r="B70"/>
  <c r="C70"/>
  <c r="D70"/>
  <c r="E70"/>
  <c r="F70"/>
  <c r="G70"/>
  <c r="H70"/>
  <c r="I70"/>
  <c r="J70"/>
  <c r="K70"/>
  <c r="L70"/>
  <c r="M70"/>
  <c r="N70"/>
  <c r="O70"/>
  <c r="A71"/>
  <c r="B71"/>
  <c r="C71"/>
  <c r="D71"/>
  <c r="E71"/>
  <c r="F71"/>
  <c r="G71"/>
  <c r="H71"/>
  <c r="I71"/>
  <c r="J71"/>
  <c r="K71"/>
  <c r="L71"/>
  <c r="M71"/>
  <c r="N71"/>
  <c r="O71"/>
  <c r="A72"/>
  <c r="B72"/>
  <c r="C72"/>
  <c r="D72"/>
  <c r="E72"/>
  <c r="F72"/>
  <c r="G72"/>
  <c r="H72"/>
  <c r="I72"/>
  <c r="J72"/>
  <c r="K72"/>
  <c r="L72"/>
  <c r="M72"/>
  <c r="N72"/>
  <c r="O72"/>
  <c r="A73"/>
  <c r="B73"/>
  <c r="C73"/>
  <c r="D73"/>
  <c r="E73"/>
  <c r="F73"/>
  <c r="G73"/>
  <c r="H73"/>
  <c r="I73"/>
  <c r="J73"/>
  <c r="K73"/>
  <c r="L73"/>
  <c r="M73"/>
  <c r="N73"/>
  <c r="O73"/>
  <c r="A74"/>
  <c r="B74"/>
  <c r="C74"/>
  <c r="D74"/>
  <c r="E74"/>
  <c r="F74"/>
  <c r="G74"/>
  <c r="H74"/>
  <c r="I74"/>
  <c r="J74"/>
  <c r="K74"/>
  <c r="L74"/>
  <c r="M74"/>
  <c r="N74"/>
  <c r="O74"/>
  <c r="A75"/>
  <c r="B75"/>
  <c r="C75"/>
  <c r="D75"/>
  <c r="E75"/>
  <c r="F75"/>
  <c r="G75"/>
  <c r="H75"/>
  <c r="I75"/>
  <c r="J75"/>
  <c r="K75"/>
  <c r="L75"/>
  <c r="M75"/>
  <c r="N75"/>
  <c r="O75"/>
  <c r="A76"/>
  <c r="B76"/>
  <c r="C76"/>
  <c r="D76"/>
  <c r="E76"/>
  <c r="F76"/>
  <c r="G76"/>
  <c r="H76"/>
  <c r="I76"/>
  <c r="J76"/>
  <c r="K76"/>
  <c r="L76"/>
  <c r="M76"/>
  <c r="N76"/>
  <c r="O76"/>
  <c r="A77"/>
  <c r="B77"/>
  <c r="C77"/>
  <c r="D77"/>
  <c r="E77"/>
  <c r="F77"/>
  <c r="G77"/>
  <c r="H77"/>
  <c r="I77"/>
  <c r="J77"/>
  <c r="K77"/>
  <c r="L77"/>
  <c r="M77"/>
  <c r="N77"/>
  <c r="O77"/>
  <c r="A78"/>
  <c r="B78"/>
  <c r="C78"/>
  <c r="D78"/>
  <c r="E78"/>
  <c r="F78"/>
  <c r="G78"/>
  <c r="H78"/>
  <c r="I78"/>
  <c r="J78"/>
  <c r="K78"/>
  <c r="L78"/>
  <c r="M78"/>
  <c r="N78"/>
  <c r="O78"/>
  <c r="A79"/>
  <c r="B79"/>
  <c r="C79"/>
  <c r="D79"/>
  <c r="E79"/>
  <c r="F79"/>
  <c r="G79"/>
  <c r="H79"/>
  <c r="I79"/>
  <c r="J79"/>
  <c r="K79"/>
  <c r="L79"/>
  <c r="M79"/>
  <c r="N79"/>
  <c r="O79"/>
  <c r="A80"/>
  <c r="B80"/>
  <c r="C80"/>
  <c r="D80"/>
  <c r="E80"/>
  <c r="F80"/>
  <c r="G80"/>
  <c r="H80"/>
  <c r="I80"/>
  <c r="J80"/>
  <c r="K80"/>
  <c r="L80"/>
  <c r="M80"/>
  <c r="N80"/>
  <c r="O80"/>
  <c r="A81"/>
  <c r="B81"/>
  <c r="C81"/>
  <c r="D81"/>
  <c r="E81"/>
  <c r="F81"/>
  <c r="G81"/>
  <c r="H81"/>
  <c r="I81"/>
  <c r="J81"/>
  <c r="K81"/>
  <c r="L81"/>
  <c r="M81"/>
  <c r="N81"/>
  <c r="O81"/>
  <c r="A82"/>
  <c r="B82"/>
  <c r="C82"/>
  <c r="D82"/>
  <c r="E82"/>
  <c r="F82"/>
  <c r="G82"/>
  <c r="H82"/>
  <c r="I82"/>
  <c r="J82"/>
  <c r="K82"/>
  <c r="L82"/>
  <c r="M82"/>
  <c r="N82"/>
  <c r="O82"/>
  <c r="A83"/>
  <c r="B83"/>
  <c r="C83"/>
  <c r="D83"/>
  <c r="E83"/>
  <c r="F83"/>
  <c r="G83"/>
  <c r="H83"/>
  <c r="I83"/>
  <c r="J83"/>
  <c r="K83"/>
  <c r="L83"/>
  <c r="M83"/>
  <c r="N83"/>
  <c r="O83"/>
  <c r="A84"/>
  <c r="B84"/>
  <c r="C84"/>
  <c r="D84"/>
  <c r="E84"/>
  <c r="F84"/>
  <c r="G84"/>
  <c r="H84"/>
  <c r="I84"/>
  <c r="J84"/>
  <c r="K84"/>
  <c r="L84"/>
  <c r="M84"/>
  <c r="N84"/>
  <c r="O84"/>
  <c r="A85"/>
  <c r="B85"/>
  <c r="C85"/>
  <c r="D85"/>
  <c r="E85"/>
  <c r="F85"/>
  <c r="G85"/>
  <c r="H85"/>
  <c r="I85"/>
  <c r="J85"/>
  <c r="K85"/>
  <c r="L85"/>
  <c r="M85"/>
  <c r="N85"/>
  <c r="O85"/>
  <c r="A86"/>
  <c r="B86"/>
  <c r="C86"/>
  <c r="D86"/>
  <c r="E86"/>
  <c r="F86"/>
  <c r="G86"/>
  <c r="H86"/>
  <c r="I86"/>
  <c r="J86"/>
  <c r="K86"/>
  <c r="L86"/>
  <c r="M86"/>
  <c r="N86"/>
  <c r="O86"/>
  <c r="A87"/>
  <c r="B87"/>
  <c r="C87"/>
  <c r="D87"/>
  <c r="E87"/>
  <c r="F87"/>
  <c r="G87"/>
  <c r="H87"/>
  <c r="I87"/>
  <c r="J87"/>
  <c r="K87"/>
  <c r="L87"/>
  <c r="M87"/>
  <c r="N87"/>
  <c r="O87"/>
  <c r="A88"/>
  <c r="B88"/>
  <c r="C88"/>
  <c r="D88"/>
  <c r="E88"/>
  <c r="F88"/>
  <c r="G88"/>
  <c r="H88"/>
  <c r="I88"/>
  <c r="J88"/>
  <c r="K88"/>
  <c r="L88"/>
  <c r="M88"/>
  <c r="N88"/>
  <c r="O88"/>
  <c r="A89"/>
  <c r="B89"/>
  <c r="C89"/>
  <c r="D89"/>
  <c r="E89"/>
  <c r="F89"/>
  <c r="G89"/>
  <c r="H89"/>
  <c r="I89"/>
  <c r="J89"/>
  <c r="K89"/>
  <c r="L89"/>
  <c r="M89"/>
  <c r="N89"/>
  <c r="O89"/>
  <c r="A90"/>
  <c r="B90"/>
  <c r="C90"/>
  <c r="D90"/>
  <c r="E90"/>
  <c r="F90"/>
  <c r="G90"/>
  <c r="H90"/>
  <c r="I90"/>
  <c r="J90"/>
  <c r="K90"/>
  <c r="L90"/>
  <c r="M90"/>
  <c r="N90"/>
  <c r="O90"/>
  <c r="A91"/>
  <c r="B91"/>
  <c r="C91"/>
  <c r="D91"/>
  <c r="E91"/>
  <c r="F91"/>
  <c r="G91"/>
  <c r="H91"/>
  <c r="I91"/>
  <c r="J91"/>
  <c r="K91"/>
  <c r="L91"/>
  <c r="M91"/>
  <c r="N91"/>
  <c r="O91"/>
  <c r="A92"/>
  <c r="B92"/>
  <c r="C92"/>
  <c r="D92"/>
  <c r="E92"/>
  <c r="F92"/>
  <c r="G92"/>
  <c r="H92"/>
  <c r="I92"/>
  <c r="J92"/>
  <c r="K92"/>
  <c r="L92"/>
  <c r="M92"/>
  <c r="N92"/>
  <c r="O92"/>
  <c r="A93"/>
  <c r="B93"/>
  <c r="C93"/>
  <c r="D93"/>
  <c r="E93"/>
  <c r="F93"/>
  <c r="G93"/>
  <c r="H93"/>
  <c r="I93"/>
  <c r="J93"/>
  <c r="K93"/>
  <c r="L93"/>
  <c r="M93"/>
  <c r="N93"/>
  <c r="O93"/>
  <c r="A94"/>
  <c r="B94"/>
  <c r="C94"/>
  <c r="D94"/>
  <c r="E94"/>
  <c r="F94"/>
  <c r="G94"/>
  <c r="H94"/>
  <c r="I94"/>
  <c r="J94"/>
  <c r="K94"/>
  <c r="L94"/>
  <c r="M94"/>
  <c r="N94"/>
  <c r="O94"/>
  <c r="A95"/>
  <c r="B95"/>
  <c r="C95"/>
  <c r="D95"/>
  <c r="E95"/>
  <c r="F95"/>
  <c r="G95"/>
  <c r="H95"/>
  <c r="I95"/>
  <c r="J95"/>
  <c r="K95"/>
  <c r="L95"/>
  <c r="M95"/>
  <c r="N95"/>
  <c r="O95"/>
  <c r="A96"/>
  <c r="B96"/>
  <c r="C96"/>
  <c r="D96"/>
  <c r="E96"/>
  <c r="F96"/>
  <c r="G96"/>
  <c r="H96"/>
  <c r="I96"/>
  <c r="J96"/>
  <c r="K96"/>
  <c r="L96"/>
  <c r="M96"/>
  <c r="N96"/>
  <c r="O96"/>
  <c r="A97"/>
  <c r="B97"/>
  <c r="C97"/>
  <c r="D97"/>
  <c r="E97"/>
  <c r="F97"/>
  <c r="G97"/>
  <c r="H97"/>
  <c r="I97"/>
  <c r="J97"/>
  <c r="K97"/>
  <c r="L97"/>
  <c r="M97"/>
  <c r="N97"/>
  <c r="O97"/>
  <c r="A98"/>
  <c r="B98"/>
  <c r="C98"/>
  <c r="D98"/>
  <c r="E98"/>
  <c r="F98"/>
  <c r="G98"/>
  <c r="H98"/>
  <c r="I98"/>
  <c r="J98"/>
  <c r="K98"/>
  <c r="L98"/>
  <c r="M98"/>
  <c r="N98"/>
  <c r="O98"/>
  <c r="A99"/>
  <c r="B99"/>
  <c r="C99"/>
  <c r="D99"/>
  <c r="E99"/>
  <c r="F99"/>
  <c r="G99"/>
  <c r="H99"/>
  <c r="I99"/>
  <c r="J99"/>
  <c r="K99"/>
  <c r="L99"/>
  <c r="M99"/>
  <c r="N99"/>
  <c r="O99"/>
  <c r="A100"/>
  <c r="B100"/>
  <c r="C100"/>
  <c r="D100"/>
  <c r="E100"/>
  <c r="F100"/>
  <c r="G100"/>
  <c r="H100"/>
  <c r="I100"/>
  <c r="J100"/>
  <c r="K100"/>
  <c r="L100"/>
  <c r="M100"/>
  <c r="N100"/>
  <c r="O100"/>
  <c r="A101"/>
  <c r="B101"/>
  <c r="C101"/>
  <c r="D101"/>
  <c r="E101"/>
  <c r="F101"/>
  <c r="G101"/>
  <c r="H101"/>
  <c r="I101"/>
  <c r="J101"/>
  <c r="K101"/>
  <c r="L101"/>
  <c r="M101"/>
  <c r="N101"/>
  <c r="O101"/>
  <c r="A102"/>
  <c r="B102"/>
  <c r="C102"/>
  <c r="D102"/>
  <c r="E102"/>
  <c r="F102"/>
  <c r="G102"/>
  <c r="H102"/>
  <c r="I102"/>
  <c r="J102"/>
  <c r="K102"/>
  <c r="L102"/>
  <c r="M102"/>
  <c r="N102"/>
  <c r="O102"/>
  <c r="A103"/>
  <c r="B103"/>
  <c r="C103"/>
  <c r="D103"/>
  <c r="E103"/>
  <c r="F103"/>
  <c r="G103"/>
  <c r="H103"/>
  <c r="I103"/>
  <c r="J103"/>
  <c r="K103"/>
  <c r="L103"/>
  <c r="M103"/>
  <c r="N103"/>
  <c r="O103"/>
  <c r="A104"/>
  <c r="B104"/>
  <c r="C104"/>
  <c r="D104"/>
  <c r="E104"/>
  <c r="F104"/>
  <c r="G104"/>
  <c r="H104"/>
  <c r="I104"/>
  <c r="J104"/>
  <c r="K104"/>
  <c r="L104"/>
  <c r="M104"/>
  <c r="N104"/>
  <c r="O104"/>
  <c r="A105"/>
  <c r="B105"/>
  <c r="C105"/>
  <c r="D105"/>
  <c r="E105"/>
  <c r="F105"/>
  <c r="G105"/>
  <c r="H105"/>
  <c r="I105"/>
  <c r="J105"/>
  <c r="K105"/>
  <c r="L105"/>
  <c r="M105"/>
  <c r="N105"/>
  <c r="O105"/>
  <c r="A106"/>
  <c r="B106"/>
  <c r="C106"/>
  <c r="D106"/>
  <c r="E106"/>
  <c r="F106"/>
  <c r="G106"/>
  <c r="H106"/>
  <c r="I106"/>
  <c r="J106"/>
  <c r="K106"/>
  <c r="L106"/>
  <c r="M106"/>
  <c r="N106"/>
  <c r="O106"/>
  <c r="A107"/>
  <c r="B107"/>
  <c r="C107"/>
  <c r="D107"/>
  <c r="E107"/>
  <c r="F107"/>
  <c r="G107"/>
  <c r="H107"/>
  <c r="I107"/>
  <c r="J107"/>
  <c r="K107"/>
  <c r="L107"/>
  <c r="M107"/>
  <c r="N107"/>
  <c r="O107"/>
  <c r="A108"/>
  <c r="B108"/>
  <c r="C108"/>
  <c r="D108"/>
  <c r="E108"/>
  <c r="F108"/>
  <c r="G108"/>
  <c r="H108"/>
  <c r="I108"/>
  <c r="J108"/>
  <c r="K108"/>
  <c r="L108"/>
  <c r="M108"/>
  <c r="N108"/>
  <c r="O108"/>
  <c r="A109"/>
  <c r="B109"/>
  <c r="C109"/>
  <c r="D109"/>
  <c r="E109"/>
  <c r="F109"/>
  <c r="G109"/>
  <c r="H109"/>
  <c r="I109"/>
  <c r="J109"/>
  <c r="K109"/>
  <c r="L109"/>
  <c r="M109"/>
  <c r="N109"/>
  <c r="O109"/>
  <c r="A110"/>
  <c r="B110"/>
  <c r="C110"/>
  <c r="D110"/>
  <c r="E110"/>
  <c r="F110"/>
  <c r="G110"/>
  <c r="H110"/>
  <c r="I110"/>
  <c r="J110"/>
  <c r="K110"/>
  <c r="L110"/>
  <c r="M110"/>
  <c r="N110"/>
  <c r="O110"/>
  <c r="A111"/>
  <c r="B111"/>
  <c r="C111"/>
  <c r="D111"/>
  <c r="E111"/>
  <c r="F111"/>
  <c r="G111"/>
  <c r="H111"/>
  <c r="I111"/>
  <c r="J111"/>
  <c r="K111"/>
  <c r="L111"/>
  <c r="M111"/>
  <c r="N111"/>
  <c r="O111"/>
  <c r="A112"/>
  <c r="B112"/>
  <c r="C112"/>
  <c r="D112"/>
  <c r="E112"/>
  <c r="F112"/>
  <c r="G112"/>
  <c r="H112"/>
  <c r="I112"/>
  <c r="J112"/>
  <c r="K112"/>
  <c r="L112"/>
  <c r="M112"/>
  <c r="N112"/>
  <c r="O112"/>
  <c r="A113"/>
  <c r="B113"/>
  <c r="C113"/>
  <c r="D113"/>
  <c r="E113"/>
  <c r="F113"/>
  <c r="G113"/>
  <c r="H113"/>
  <c r="I113"/>
  <c r="J113"/>
  <c r="K113"/>
  <c r="L113"/>
  <c r="M113"/>
  <c r="N113"/>
  <c r="O113"/>
  <c r="A114"/>
  <c r="B114"/>
  <c r="C114"/>
  <c r="D114"/>
  <c r="E114"/>
  <c r="F114"/>
  <c r="G114"/>
  <c r="H114"/>
  <c r="I114"/>
  <c r="J114"/>
  <c r="K114"/>
  <c r="L114"/>
  <c r="M114"/>
  <c r="N114"/>
  <c r="O114"/>
  <c r="A115"/>
  <c r="B115"/>
  <c r="C115"/>
  <c r="D115"/>
  <c r="E115"/>
  <c r="F115"/>
  <c r="G115"/>
  <c r="H115"/>
  <c r="I115"/>
  <c r="J115"/>
  <c r="K115"/>
  <c r="L115"/>
  <c r="M115"/>
  <c r="N115"/>
  <c r="O115"/>
  <c r="A116"/>
  <c r="B116"/>
  <c r="D116"/>
  <c r="E116"/>
  <c r="F116"/>
  <c r="G116"/>
  <c r="H116"/>
  <c r="I116"/>
  <c r="J116"/>
  <c r="K116"/>
  <c r="N116"/>
  <c r="O116"/>
  <c r="A117"/>
  <c r="B117"/>
  <c r="D117"/>
  <c r="E117"/>
  <c r="F117"/>
  <c r="G117"/>
  <c r="H117"/>
  <c r="I117"/>
  <c r="J117"/>
  <c r="K117"/>
  <c r="N117"/>
  <c r="O117"/>
  <c r="A118"/>
  <c r="B118"/>
  <c r="D118"/>
  <c r="E118"/>
  <c r="F118"/>
  <c r="G118"/>
  <c r="H118"/>
  <c r="I118"/>
  <c r="J118"/>
  <c r="K118"/>
  <c r="N118"/>
  <c r="O118"/>
  <c r="A119"/>
  <c r="B119"/>
  <c r="D119"/>
  <c r="E119"/>
  <c r="F119"/>
  <c r="G119"/>
  <c r="H119"/>
  <c r="I119"/>
  <c r="J119"/>
  <c r="K119"/>
  <c r="N119"/>
  <c r="O119"/>
  <c r="A120"/>
  <c r="B120"/>
  <c r="D120"/>
  <c r="E120"/>
  <c r="F120"/>
  <c r="G120"/>
  <c r="H120"/>
  <c r="I120"/>
  <c r="J120"/>
  <c r="K120"/>
  <c r="N120"/>
  <c r="O120"/>
  <c r="A121"/>
  <c r="B121"/>
  <c r="D121"/>
  <c r="E121"/>
  <c r="F121"/>
  <c r="G121"/>
  <c r="H121"/>
  <c r="I121"/>
  <c r="J121"/>
  <c r="K121"/>
  <c r="N121"/>
  <c r="O121"/>
  <c r="A122"/>
  <c r="B122"/>
  <c r="D122"/>
  <c r="E122"/>
  <c r="F122"/>
  <c r="G122"/>
  <c r="H122"/>
  <c r="I122"/>
  <c r="J122"/>
  <c r="K122"/>
  <c r="N122"/>
  <c r="O122"/>
  <c r="A123"/>
  <c r="B123"/>
  <c r="D123"/>
  <c r="E123"/>
  <c r="F123"/>
  <c r="G123"/>
  <c r="H123"/>
  <c r="I123"/>
  <c r="J123"/>
  <c r="K123"/>
  <c r="N123"/>
  <c r="O123"/>
  <c r="A124"/>
  <c r="B124"/>
  <c r="D124"/>
  <c r="E124"/>
  <c r="F124"/>
  <c r="G124"/>
  <c r="H124"/>
  <c r="I124"/>
  <c r="J124"/>
  <c r="K124"/>
  <c r="N124"/>
  <c r="O124"/>
  <c r="A125"/>
  <c r="B125"/>
  <c r="D125"/>
  <c r="E125"/>
  <c r="F125"/>
  <c r="G125"/>
  <c r="H125"/>
  <c r="I125"/>
  <c r="J125"/>
  <c r="K125"/>
  <c r="N125"/>
  <c r="O125"/>
  <c r="A126"/>
  <c r="B126"/>
  <c r="D126"/>
  <c r="E126"/>
  <c r="F126"/>
  <c r="G126"/>
  <c r="H126"/>
  <c r="I126"/>
  <c r="J126"/>
  <c r="K126"/>
  <c r="N126"/>
  <c r="O126"/>
  <c r="A127"/>
  <c r="B127"/>
  <c r="D127"/>
  <c r="E127"/>
  <c r="F127"/>
  <c r="G127"/>
  <c r="H127"/>
  <c r="I127"/>
  <c r="J127"/>
  <c r="K127"/>
  <c r="N127"/>
  <c r="O127"/>
  <c r="A128"/>
  <c r="B128"/>
  <c r="D128"/>
  <c r="E128"/>
  <c r="F128"/>
  <c r="G128"/>
  <c r="H128"/>
  <c r="I128"/>
  <c r="J128"/>
  <c r="K128"/>
  <c r="N128"/>
  <c r="O128"/>
  <c r="A129"/>
  <c r="B129"/>
  <c r="D129"/>
  <c r="E129"/>
  <c r="F129"/>
  <c r="G129"/>
  <c r="H129"/>
  <c r="I129"/>
  <c r="J129"/>
  <c r="K129"/>
  <c r="N129"/>
  <c r="O129"/>
  <c r="A130"/>
  <c r="B130"/>
  <c r="D130"/>
  <c r="E130"/>
  <c r="F130"/>
  <c r="G130"/>
  <c r="H130"/>
  <c r="I130"/>
  <c r="J130"/>
  <c r="K130"/>
  <c r="N130"/>
  <c r="O130"/>
  <c r="A131"/>
  <c r="B131"/>
  <c r="D131"/>
  <c r="E131"/>
  <c r="F131"/>
  <c r="G131"/>
  <c r="H131"/>
  <c r="I131"/>
  <c r="J131"/>
  <c r="K131"/>
  <c r="N131"/>
  <c r="O131"/>
  <c r="A132"/>
  <c r="B132"/>
  <c r="D132"/>
  <c r="E132"/>
  <c r="F132"/>
  <c r="G132"/>
  <c r="H132"/>
  <c r="I132"/>
  <c r="J132"/>
  <c r="K132"/>
  <c r="N132"/>
  <c r="O132"/>
  <c r="P132"/>
  <c r="A133"/>
  <c r="B133"/>
  <c r="D133"/>
  <c r="E133"/>
  <c r="F133"/>
  <c r="G133"/>
  <c r="H133"/>
  <c r="I133"/>
  <c r="J133"/>
  <c r="K133"/>
  <c r="N133"/>
  <c r="O133"/>
  <c r="P133"/>
  <c r="A134"/>
  <c r="B134"/>
  <c r="D134"/>
  <c r="E134"/>
  <c r="F134"/>
  <c r="G134"/>
  <c r="H134"/>
  <c r="I134"/>
  <c r="J134"/>
  <c r="K134"/>
  <c r="N134"/>
  <c r="O134"/>
  <c r="P134"/>
  <c r="A135"/>
  <c r="B135"/>
  <c r="D135"/>
  <c r="E135"/>
  <c r="F135"/>
  <c r="G135"/>
  <c r="H135"/>
  <c r="I135"/>
  <c r="J135"/>
  <c r="K135"/>
  <c r="N135"/>
  <c r="O135"/>
  <c r="P135"/>
  <c r="A136"/>
  <c r="B136"/>
  <c r="D136"/>
  <c r="E136"/>
  <c r="F136"/>
  <c r="G136"/>
  <c r="H136"/>
  <c r="I136"/>
  <c r="J136"/>
  <c r="K136"/>
  <c r="N136"/>
  <c r="O136"/>
  <c r="P136"/>
  <c r="A137"/>
  <c r="B137"/>
  <c r="D137"/>
  <c r="E137"/>
  <c r="F137"/>
  <c r="G137"/>
  <c r="H137"/>
  <c r="I137"/>
  <c r="J137"/>
  <c r="K137"/>
  <c r="N137"/>
  <c r="O137"/>
  <c r="P137"/>
  <c r="A138"/>
  <c r="B138"/>
  <c r="D138"/>
  <c r="E138"/>
  <c r="F138"/>
  <c r="G138"/>
  <c r="H138"/>
  <c r="I138"/>
  <c r="J138"/>
  <c r="K138"/>
  <c r="N138"/>
  <c r="O138"/>
  <c r="P138"/>
</calcChain>
</file>

<file path=xl/sharedStrings.xml><?xml version="1.0" encoding="utf-8"?>
<sst xmlns="http://schemas.openxmlformats.org/spreadsheetml/2006/main" count="38" uniqueCount="24">
  <si>
    <t>Date</t>
  </si>
  <si>
    <t>a</t>
  </si>
  <si>
    <t>Data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</si>
  <si>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</si>
  <si>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</si>
  <si>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</si>
  <si>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</si>
  <si>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</si>
  <si>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</si>
  <si>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</si>
  <si>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</si>
  <si>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</si>
  <si>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</si>
  <si>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</si>
  <si>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</si>
  <si>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</si>
  <si>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T1</t>
  </si>
  <si>
    <t>T2</t>
  </si>
  <si>
    <t>P1</t>
  </si>
  <si>
    <t>Pi</t>
  </si>
  <si>
    <t>Pt</t>
  </si>
  <si>
    <t>Pt2</t>
  </si>
  <si>
    <t>T</t>
  </si>
  <si>
    <t>Eq</t>
  </si>
</sst>
</file>

<file path=xl/styles.xml><?xml version="1.0" encoding="utf-8"?>
<styleSheet xmlns="http://schemas.openxmlformats.org/spreadsheetml/2006/main">
  <numFmts count="3">
    <numFmt numFmtId="164" formatCode="\£#,##0.00"/>
    <numFmt numFmtId="165" formatCode="#,##0.000"/>
    <numFmt numFmtId="166" formatCode="#,##0.00000"/>
  </numFmts>
  <fonts count="8">
    <font>
      <sz val="10"/>
      <name val="Arial"/>
      <family val="2"/>
    </font>
    <font>
      <b/>
      <sz val="10"/>
      <name val="Arial"/>
      <family val="2"/>
    </font>
    <font>
      <sz val="10"/>
      <color indexed="55"/>
      <name val="Arial"/>
      <family val="2"/>
    </font>
    <font>
      <sz val="8"/>
      <name val="Arial"/>
      <family val="2"/>
    </font>
    <font>
      <b/>
      <sz val="7"/>
      <name val="Arial"/>
      <family val="2"/>
    </font>
    <font>
      <sz val="7"/>
      <name val="Arial"/>
      <family val="2"/>
    </font>
    <font>
      <sz val="7"/>
      <color indexed="55"/>
      <name val="Arial"/>
      <family val="2"/>
    </font>
    <font>
      <sz val="10"/>
      <color indexed="8"/>
      <name val="Arial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26"/>
      </patternFill>
    </fill>
    <fill>
      <patternFill patternType="solid">
        <fgColor indexed="27"/>
        <bgColor indexed="41"/>
      </patternFill>
    </fill>
    <fill>
      <patternFill patternType="solid">
        <fgColor indexed="22"/>
        <bgColor indexed="31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5">
    <xf numFmtId="0" fontId="0" fillId="0" borderId="0" xfId="0"/>
    <xf numFmtId="14" fontId="0" fillId="0" borderId="0" xfId="0" applyNumberFormat="1"/>
    <xf numFmtId="14" fontId="1" fillId="0" borderId="0" xfId="0" applyNumberFormat="1" applyFont="1"/>
    <xf numFmtId="0" fontId="0" fillId="0" borderId="0" xfId="0" applyFont="1" applyAlignment="1">
      <alignment horizontal="center"/>
    </xf>
    <xf numFmtId="14" fontId="0" fillId="0" borderId="0" xfId="0" applyNumberFormat="1" applyAlignment="1">
      <alignment wrapText="1"/>
    </xf>
    <xf numFmtId="0" fontId="0" fillId="0" borderId="0" xfId="0" applyAlignment="1">
      <alignment horizontal="center" wrapText="1"/>
    </xf>
    <xf numFmtId="0" fontId="0" fillId="0" borderId="0" xfId="0" applyAlignment="1">
      <alignment wrapText="1"/>
    </xf>
    <xf numFmtId="164" fontId="0" fillId="0" borderId="0" xfId="0" applyNumberFormat="1"/>
    <xf numFmtId="164" fontId="2" fillId="0" borderId="0" xfId="0" applyNumberFormat="1" applyFont="1"/>
    <xf numFmtId="165" fontId="0" fillId="0" borderId="0" xfId="0" applyNumberFormat="1"/>
    <xf numFmtId="165" fontId="2" fillId="2" borderId="0" xfId="0" applyNumberFormat="1" applyFont="1" applyFill="1"/>
    <xf numFmtId="165" fontId="2" fillId="0" borderId="0" xfId="0" applyNumberFormat="1" applyFont="1" applyFill="1"/>
    <xf numFmtId="166" fontId="2" fillId="2" borderId="0" xfId="0" applyNumberFormat="1" applyFont="1" applyFill="1"/>
    <xf numFmtId="166" fontId="2" fillId="0" borderId="0" xfId="0" applyNumberFormat="1" applyFont="1" applyFill="1"/>
    <xf numFmtId="10" fontId="3" fillId="0" borderId="0" xfId="0" applyNumberFormat="1" applyFont="1"/>
    <xf numFmtId="14" fontId="4" fillId="0" borderId="0" xfId="0" applyNumberFormat="1" applyFont="1"/>
    <xf numFmtId="0" fontId="5" fillId="0" borderId="0" xfId="0" applyFont="1"/>
    <xf numFmtId="14" fontId="5" fillId="0" borderId="0" xfId="0" applyNumberFormat="1" applyFont="1"/>
    <xf numFmtId="14" fontId="5" fillId="0" borderId="0" xfId="0" applyNumberFormat="1" applyFont="1" applyAlignment="1">
      <alignment wrapText="1"/>
    </xf>
    <xf numFmtId="0" fontId="5" fillId="0" borderId="0" xfId="0" applyFont="1" applyAlignment="1">
      <alignment wrapText="1"/>
    </xf>
    <xf numFmtId="164" fontId="5" fillId="0" borderId="0" xfId="0" applyNumberFormat="1" applyFont="1"/>
    <xf numFmtId="4" fontId="5" fillId="0" borderId="0" xfId="0" applyNumberFormat="1" applyFont="1"/>
    <xf numFmtId="4" fontId="5" fillId="0" borderId="0" xfId="0" applyNumberFormat="1" applyFont="1" applyAlignment="1">
      <alignment horizontal="center"/>
    </xf>
    <xf numFmtId="4" fontId="5" fillId="0" borderId="0" xfId="0" applyNumberFormat="1" applyFont="1" applyAlignment="1">
      <alignment horizontal="center" wrapText="1"/>
    </xf>
    <xf numFmtId="4" fontId="5" fillId="0" borderId="0" xfId="0" applyNumberFormat="1" applyFont="1" applyAlignment="1">
      <alignment wrapText="1"/>
    </xf>
    <xf numFmtId="4" fontId="6" fillId="0" borderId="0" xfId="0" applyNumberFormat="1" applyFont="1"/>
    <xf numFmtId="4" fontId="5" fillId="3" borderId="0" xfId="0" applyNumberFormat="1" applyFont="1" applyFill="1"/>
    <xf numFmtId="4" fontId="6" fillId="2" borderId="0" xfId="0" applyNumberFormat="1" applyFont="1" applyFill="1"/>
    <xf numFmtId="4" fontId="6" fillId="0" borderId="0" xfId="0" applyNumberFormat="1" applyFont="1" applyFill="1" applyBorder="1"/>
    <xf numFmtId="4" fontId="6" fillId="2" borderId="0" xfId="0" applyNumberFormat="1" applyFont="1" applyFill="1" applyBorder="1"/>
    <xf numFmtId="4" fontId="6" fillId="0" borderId="0" xfId="0" applyNumberFormat="1" applyFont="1" applyFill="1"/>
    <xf numFmtId="4" fontId="5" fillId="2" borderId="0" xfId="0" applyNumberFormat="1" applyFont="1" applyFill="1"/>
    <xf numFmtId="4" fontId="6" fillId="4" borderId="0" xfId="0" applyNumberFormat="1" applyFont="1" applyFill="1"/>
    <xf numFmtId="4" fontId="5" fillId="0" borderId="0" xfId="0" applyNumberFormat="1" applyFont="1" applyBorder="1" applyAlignment="1">
      <alignment horizontal="center"/>
    </xf>
    <xf numFmtId="0" fontId="0" fillId="0" borderId="0" xfId="0" applyFont="1" applyBorder="1" applyAlignment="1">
      <alignment horizontal="center"/>
    </xf>
  </cellXfs>
  <cellStyles count="1">
    <cellStyle name="Normal" xfId="0" builtinId="0"/>
  </cellStyles>
  <dxfs count="2">
    <dxf>
      <font>
        <b val="0"/>
        <condense val="0"/>
        <extend val="0"/>
        <color indexed="10"/>
      </font>
    </dxf>
    <dxf>
      <font>
        <b val="0"/>
        <condense val="0"/>
        <extend val="0"/>
        <color indexed="10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2.xml"/><Relationship Id="rId7" Type="http://schemas.openxmlformats.org/officeDocument/2006/relationships/calcChain" Target="calcChain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plotArea>
      <c:layout>
        <c:manualLayout>
          <c:layoutTarget val="inner"/>
          <c:xMode val="edge"/>
          <c:yMode val="edge"/>
          <c:x val="5.9979317476732158E-2"/>
          <c:y val="4.2372881355932222E-2"/>
          <c:w val="0.70630816959669074"/>
          <c:h val="0.81355932203389858"/>
        </c:manualLayout>
      </c:layout>
      <c:scatterChart>
        <c:scatterStyle val="lineMarker"/>
        <c:ser>
          <c:idx val="0"/>
          <c:order val="0"/>
          <c:tx>
            <c:strRef>
              <c:f>Indices!$B$10</c:f>
              <c:strCache>
                <c:ptCount val="1"/>
                <c:pt idx="0">
                  <c:v>A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xVal>
            <c:numRef>
              <c:f>Indices!$A$11:$A$138</c:f>
              <c:numCache>
                <c:formatCode>dd/mm/yyyy</c:formatCode>
                <c:ptCount val="128"/>
                <c:pt idx="0">
                  <c:v>39813</c:v>
                </c:pt>
                <c:pt idx="1">
                  <c:v>39889</c:v>
                </c:pt>
                <c:pt idx="2">
                  <c:v>39956</c:v>
                </c:pt>
                <c:pt idx="3">
                  <c:v>39994</c:v>
                </c:pt>
                <c:pt idx="4">
                  <c:v>40002</c:v>
                </c:pt>
                <c:pt idx="5">
                  <c:v>40003</c:v>
                </c:pt>
                <c:pt idx="6">
                  <c:v>40015</c:v>
                </c:pt>
                <c:pt idx="7">
                  <c:v>40022</c:v>
                </c:pt>
                <c:pt idx="8">
                  <c:v>40023</c:v>
                </c:pt>
                <c:pt idx="9">
                  <c:v>40024</c:v>
                </c:pt>
                <c:pt idx="10">
                  <c:v>40028</c:v>
                </c:pt>
                <c:pt idx="11">
                  <c:v>40028</c:v>
                </c:pt>
                <c:pt idx="12">
                  <c:v>40031</c:v>
                </c:pt>
                <c:pt idx="13">
                  <c:v>40035</c:v>
                </c:pt>
                <c:pt idx="14">
                  <c:v>40036</c:v>
                </c:pt>
                <c:pt idx="15">
                  <c:v>40037</c:v>
                </c:pt>
                <c:pt idx="16">
                  <c:v>40037</c:v>
                </c:pt>
                <c:pt idx="17">
                  <c:v>40038</c:v>
                </c:pt>
                <c:pt idx="18">
                  <c:v>40039</c:v>
                </c:pt>
                <c:pt idx="19">
                  <c:v>40040</c:v>
                </c:pt>
                <c:pt idx="20">
                  <c:v>40043</c:v>
                </c:pt>
                <c:pt idx="21">
                  <c:v>40044</c:v>
                </c:pt>
                <c:pt idx="22">
                  <c:v>40045</c:v>
                </c:pt>
                <c:pt idx="23">
                  <c:v>40046</c:v>
                </c:pt>
                <c:pt idx="24">
                  <c:v>40049</c:v>
                </c:pt>
                <c:pt idx="25">
                  <c:v>40049</c:v>
                </c:pt>
                <c:pt idx="26">
                  <c:v>40050</c:v>
                </c:pt>
                <c:pt idx="27">
                  <c:v>40051</c:v>
                </c:pt>
                <c:pt idx="28">
                  <c:v>40053</c:v>
                </c:pt>
                <c:pt idx="29">
                  <c:v>40057</c:v>
                </c:pt>
                <c:pt idx="30">
                  <c:v>40058</c:v>
                </c:pt>
                <c:pt idx="31">
                  <c:v>40059</c:v>
                </c:pt>
                <c:pt idx="32">
                  <c:v>40060</c:v>
                </c:pt>
                <c:pt idx="33">
                  <c:v>40063</c:v>
                </c:pt>
                <c:pt idx="34">
                  <c:v>40064</c:v>
                </c:pt>
                <c:pt idx="35">
                  <c:v>40065</c:v>
                </c:pt>
                <c:pt idx="36">
                  <c:v>40066</c:v>
                </c:pt>
                <c:pt idx="37">
                  <c:v>40070</c:v>
                </c:pt>
                <c:pt idx="38">
                  <c:v>40073</c:v>
                </c:pt>
                <c:pt idx="39">
                  <c:v>40077</c:v>
                </c:pt>
                <c:pt idx="40">
                  <c:v>40079</c:v>
                </c:pt>
                <c:pt idx="41">
                  <c:v>40081</c:v>
                </c:pt>
                <c:pt idx="42">
                  <c:v>40084</c:v>
                </c:pt>
                <c:pt idx="43">
                  <c:v>40085</c:v>
                </c:pt>
                <c:pt idx="44">
                  <c:v>40085</c:v>
                </c:pt>
                <c:pt idx="45">
                  <c:v>40086</c:v>
                </c:pt>
                <c:pt idx="46">
                  <c:v>40087</c:v>
                </c:pt>
                <c:pt idx="47">
                  <c:v>40092</c:v>
                </c:pt>
                <c:pt idx="48">
                  <c:v>40093</c:v>
                </c:pt>
                <c:pt idx="49">
                  <c:v>40094</c:v>
                </c:pt>
                <c:pt idx="50">
                  <c:v>40098</c:v>
                </c:pt>
                <c:pt idx="51">
                  <c:v>40100</c:v>
                </c:pt>
                <c:pt idx="52">
                  <c:v>40101</c:v>
                </c:pt>
                <c:pt idx="53">
                  <c:v>40106</c:v>
                </c:pt>
                <c:pt idx="54">
                  <c:v>40109</c:v>
                </c:pt>
                <c:pt idx="55">
                  <c:v>40112</c:v>
                </c:pt>
                <c:pt idx="56">
                  <c:v>40113</c:v>
                </c:pt>
                <c:pt idx="57">
                  <c:v>40119</c:v>
                </c:pt>
                <c:pt idx="58">
                  <c:v>40123</c:v>
                </c:pt>
                <c:pt idx="59">
                  <c:v>40126</c:v>
                </c:pt>
                <c:pt idx="60">
                  <c:v>40130</c:v>
                </c:pt>
                <c:pt idx="61">
                  <c:v>40135</c:v>
                </c:pt>
                <c:pt idx="62">
                  <c:v>40143</c:v>
                </c:pt>
                <c:pt idx="63">
                  <c:v>40147</c:v>
                </c:pt>
                <c:pt idx="64">
                  <c:v>40148</c:v>
                </c:pt>
                <c:pt idx="65">
                  <c:v>40154</c:v>
                </c:pt>
                <c:pt idx="66">
                  <c:v>40161</c:v>
                </c:pt>
                <c:pt idx="67">
                  <c:v>40176</c:v>
                </c:pt>
                <c:pt idx="68">
                  <c:v>40184</c:v>
                </c:pt>
                <c:pt idx="69">
                  <c:v>40197</c:v>
                </c:pt>
                <c:pt idx="70">
                  <c:v>40212</c:v>
                </c:pt>
                <c:pt idx="71">
                  <c:v>40239</c:v>
                </c:pt>
                <c:pt idx="72">
                  <c:v>40245</c:v>
                </c:pt>
                <c:pt idx="73">
                  <c:v>40254</c:v>
                </c:pt>
                <c:pt idx="74">
                  <c:v>40266</c:v>
                </c:pt>
                <c:pt idx="75">
                  <c:v>40284</c:v>
                </c:pt>
                <c:pt idx="76">
                  <c:v>40290</c:v>
                </c:pt>
                <c:pt idx="77">
                  <c:v>40296</c:v>
                </c:pt>
                <c:pt idx="78">
                  <c:v>40296</c:v>
                </c:pt>
                <c:pt idx="79">
                  <c:v>40297</c:v>
                </c:pt>
                <c:pt idx="80">
                  <c:v>40298</c:v>
                </c:pt>
                <c:pt idx="81">
                  <c:v>40302</c:v>
                </c:pt>
                <c:pt idx="82">
                  <c:v>40304</c:v>
                </c:pt>
                <c:pt idx="83">
                  <c:v>40371</c:v>
                </c:pt>
                <c:pt idx="84">
                  <c:v>40400</c:v>
                </c:pt>
                <c:pt idx="85">
                  <c:v>40407</c:v>
                </c:pt>
                <c:pt idx="86">
                  <c:v>40423</c:v>
                </c:pt>
                <c:pt idx="87">
                  <c:v>40431</c:v>
                </c:pt>
                <c:pt idx="88">
                  <c:v>40445</c:v>
                </c:pt>
                <c:pt idx="89">
                  <c:v>40460</c:v>
                </c:pt>
                <c:pt idx="90">
                  <c:v>40465</c:v>
                </c:pt>
                <c:pt idx="91">
                  <c:v>40486</c:v>
                </c:pt>
                <c:pt idx="92">
                  <c:v>40494</c:v>
                </c:pt>
                <c:pt idx="93">
                  <c:v>40526</c:v>
                </c:pt>
                <c:pt idx="94">
                  <c:v>40534</c:v>
                </c:pt>
                <c:pt idx="95">
                  <c:v>40557</c:v>
                </c:pt>
                <c:pt idx="96">
                  <c:v>40568</c:v>
                </c:pt>
                <c:pt idx="97">
                  <c:v>40606</c:v>
                </c:pt>
                <c:pt idx="98">
                  <c:v>40620</c:v>
                </c:pt>
                <c:pt idx="99">
                  <c:v>40659</c:v>
                </c:pt>
                <c:pt idx="100">
                  <c:v>40659</c:v>
                </c:pt>
                <c:pt idx="101">
                  <c:v>40703</c:v>
                </c:pt>
                <c:pt idx="102">
                  <c:v>40703</c:v>
                </c:pt>
                <c:pt idx="103">
                  <c:v>40709</c:v>
                </c:pt>
                <c:pt idx="104">
                  <c:v>40757</c:v>
                </c:pt>
                <c:pt idx="105">
                  <c:v>40757</c:v>
                </c:pt>
                <c:pt idx="106">
                  <c:v>40759</c:v>
                </c:pt>
                <c:pt idx="107">
                  <c:v>40767</c:v>
                </c:pt>
                <c:pt idx="108">
                  <c:v>40907</c:v>
                </c:pt>
                <c:pt idx="109">
                  <c:v>40912</c:v>
                </c:pt>
                <c:pt idx="110">
                  <c:v>40945</c:v>
                </c:pt>
                <c:pt idx="111">
                  <c:v>40962</c:v>
                </c:pt>
                <c:pt idx="112">
                  <c:v>40966</c:v>
                </c:pt>
                <c:pt idx="113">
                  <c:v>40966</c:v>
                </c:pt>
                <c:pt idx="114">
                  <c:v>41003</c:v>
                </c:pt>
                <c:pt idx="115">
                  <c:v>41100</c:v>
                </c:pt>
                <c:pt idx="116">
                  <c:v>41103</c:v>
                </c:pt>
                <c:pt idx="117">
                  <c:v>41103</c:v>
                </c:pt>
                <c:pt idx="118">
                  <c:v>41134</c:v>
                </c:pt>
                <c:pt idx="119">
                  <c:v>41243</c:v>
                </c:pt>
                <c:pt idx="120">
                  <c:v>41246</c:v>
                </c:pt>
                <c:pt idx="121">
                  <c:v>41246</c:v>
                </c:pt>
                <c:pt idx="122">
                  <c:v>41253</c:v>
                </c:pt>
                <c:pt idx="123">
                  <c:v>41278</c:v>
                </c:pt>
                <c:pt idx="124">
                  <c:v>41360</c:v>
                </c:pt>
                <c:pt idx="125">
                  <c:v>41389</c:v>
                </c:pt>
                <c:pt idx="126">
                  <c:v>41491</c:v>
                </c:pt>
                <c:pt idx="127">
                  <c:v>41529</c:v>
                </c:pt>
              </c:numCache>
            </c:numRef>
          </c:xVal>
          <c:yVal>
            <c:numRef>
              <c:f>Indices!$B$11:$B$138</c:f>
              <c:numCache>
                <c:formatCode>#,##0.000</c:formatCode>
                <c:ptCount val="128"/>
                <c:pt idx="4" formatCode="#,##0.00000">
                  <c:v>1</c:v>
                </c:pt>
                <c:pt idx="5" formatCode="#,##0.00000">
                  <c:v>0.99999181955598404</c:v>
                </c:pt>
                <c:pt idx="6" formatCode="#,##0.00000">
                  <c:v>1.000565159608916</c:v>
                </c:pt>
                <c:pt idx="7" formatCode="#,##0.00000">
                  <c:v>1.0005075692830436</c:v>
                </c:pt>
                <c:pt idx="8" formatCode="#,##0.00000">
                  <c:v>1.0004993343027342</c:v>
                </c:pt>
                <c:pt idx="9" formatCode="#,##0.00000">
                  <c:v>1.0004911538587182</c:v>
                </c:pt>
                <c:pt idx="10" formatCode="#,##0.00000">
                  <c:v>1.0004582684737739</c:v>
                </c:pt>
                <c:pt idx="11" formatCode="#,##0.00000">
                  <c:v>1.0004582684737739</c:v>
                </c:pt>
                <c:pt idx="12" formatCode="#,##0.00000">
                  <c:v>1.0004335739495276</c:v>
                </c:pt>
                <c:pt idx="13" formatCode="#,##0.00000">
                  <c:v>1.0004006683427775</c:v>
                </c:pt>
                <c:pt idx="14" formatCode="#,##0.00000">
                  <c:v>1.0003924572602738</c:v>
                </c:pt>
                <c:pt idx="15" formatCode="#,##0.00000">
                  <c:v>1.0003842461777701</c:v>
                </c:pt>
                <c:pt idx="16" formatCode="#,##0.00000">
                  <c:v>1.0003842461777701</c:v>
                </c:pt>
                <c:pt idx="17" formatCode="#,##0.00000">
                  <c:v>1.00037602952486</c:v>
                </c:pt>
                <c:pt idx="18" formatCode="#,##0.00000">
                  <c:v>1.0003678128719498</c:v>
                </c:pt>
                <c:pt idx="19" formatCode="#,##0.00000">
                  <c:v>1.0010149091049498</c:v>
                </c:pt>
                <c:pt idx="20" formatCode="#,##0.00000">
                  <c:v>1.0010066924520395</c:v>
                </c:pt>
                <c:pt idx="21" formatCode="#,##0.00000">
                  <c:v>1.0009984757991295</c:v>
                </c:pt>
                <c:pt idx="22" formatCode="#,##0.00000">
                  <c:v>1.0009902591462194</c:v>
                </c:pt>
                <c:pt idx="23" formatCode="#,##0.00000">
                  <c:v>1.0009820424933094</c:v>
                </c:pt>
                <c:pt idx="24" formatCode="#,##0.00000">
                  <c:v>1.0009569747386682</c:v>
                </c:pt>
                <c:pt idx="25" formatCode="#,##0.00000">
                  <c:v>1.0009569747386682</c:v>
                </c:pt>
                <c:pt idx="26" formatCode="#,##0.00000">
                  <c:v>1.0009487159856878</c:v>
                </c:pt>
                <c:pt idx="27" formatCode="#,##0.00000">
                  <c:v>1.0009404572327076</c:v>
                </c:pt>
                <c:pt idx="28" formatCode="#,##0.00000">
                  <c:v>1.0009240206949135</c:v>
                </c:pt>
                <c:pt idx="29" formatCode="#,##0.00000">
                  <c:v>1.0008911476193254</c:v>
                </c:pt>
                <c:pt idx="30" formatCode="#,##0.00000">
                  <c:v>1.000882888866345</c:v>
                </c:pt>
                <c:pt idx="31" formatCode="#,##0.00000">
                  <c:v>1.0008747110815313</c:v>
                </c:pt>
                <c:pt idx="32" formatCode="#,##0.00000">
                  <c:v>1.0008664523285509</c:v>
                </c:pt>
                <c:pt idx="33" formatCode="#,##0.00000">
                  <c:v>1.0008417570377766</c:v>
                </c:pt>
                <c:pt idx="34" formatCode="#,##0.00000">
                  <c:v>1.0008335792529628</c:v>
                </c:pt>
                <c:pt idx="35" formatCode="#,##0.00000">
                  <c:v>1.0008253204999824</c:v>
                </c:pt>
                <c:pt idx="36" formatCode="#,##0.00000">
                  <c:v>1.0008170617470022</c:v>
                </c:pt>
                <c:pt idx="37" formatCode="#,##0.00000">
                  <c:v>1.0007841886714139</c:v>
                </c:pt>
                <c:pt idx="38" formatCode="#,##0.00000">
                  <c:v>1.0007594933806396</c:v>
                </c:pt>
                <c:pt idx="39" formatCode="#,##0.00000">
                  <c:v>1.0007266203050513</c:v>
                </c:pt>
                <c:pt idx="40" formatCode="#,##0.00000">
                  <c:v>1.0007101837672572</c:v>
                </c:pt>
                <c:pt idx="41" formatCode="#,##0.00000">
                  <c:v>1.0006937472294632</c:v>
                </c:pt>
                <c:pt idx="42" formatCode="#,##0.00000">
                  <c:v>1.001340601911419</c:v>
                </c:pt>
                <c:pt idx="43" formatCode="#,##0.00000">
                  <c:v>1.0006607931857086</c:v>
                </c:pt>
                <c:pt idx="44" formatCode="#,##0.00000">
                  <c:v>1.0006607931857086</c:v>
                </c:pt>
                <c:pt idx="45" formatCode="#,##0.00000">
                  <c:v>1.0013241538041882</c:v>
                </c:pt>
                <c:pt idx="46" formatCode="#,##0.00000">
                  <c:v>1.001315960596898</c:v>
                </c:pt>
                <c:pt idx="47" formatCode="#,##0.00000">
                  <c:v>1.0012748017790993</c:v>
                </c:pt>
                <c:pt idx="48" formatCode="#,##0.00000">
                  <c:v>1.001266512181135</c:v>
                </c:pt>
                <c:pt idx="49" formatCode="#,##0.00000">
                  <c:v>1.0012583189738451</c:v>
                </c:pt>
                <c:pt idx="50" formatCode="#,##0.00000">
                  <c:v>1.0012254497540105</c:v>
                </c:pt>
                <c:pt idx="51" formatCode="#,##0.00000">
                  <c:v>1.0012089669487561</c:v>
                </c:pt>
                <c:pt idx="52" formatCode="#,##0.00000">
                  <c:v>1.001200677350792</c:v>
                </c:pt>
                <c:pt idx="53" formatCode="#,##0.00000">
                  <c:v>1.0011596149236672</c:v>
                </c:pt>
                <c:pt idx="54" formatCode="#,##0.00000">
                  <c:v>1.0011348425204489</c:v>
                </c:pt>
                <c:pt idx="55" formatCode="#,##0.00000">
                  <c:v>1.0011101665079043</c:v>
                </c:pt>
                <c:pt idx="56" formatCode="#,##0.00000">
                  <c:v>1.0010937800933239</c:v>
                </c:pt>
                <c:pt idx="57" formatCode="#,##0.00000">
                  <c:v>1.0010526212755253</c:v>
                </c:pt>
                <c:pt idx="58" formatCode="#,##0.00000">
                  <c:v>1.0010196556650168</c:v>
                </c:pt>
                <c:pt idx="59" formatCode="#,##0.00000">
                  <c:v>1.0009949796524724</c:v>
                </c:pt>
                <c:pt idx="60" formatCode="#,##0.00000">
                  <c:v>1.0009621104326378</c:v>
                </c:pt>
                <c:pt idx="61" formatCode="#,##0.00000">
                  <c:v>1.001592312659261</c:v>
                </c:pt>
                <c:pt idx="62" formatCode="#,##0.00000">
                  <c:v>1.0015263814382438</c:v>
                </c:pt>
                <c:pt idx="63" formatCode="#,##0.00000">
                  <c:v>1.0014935122184092</c:v>
                </c:pt>
                <c:pt idx="64" formatCode="#,##0.00000">
                  <c:v>1.0014852226204451</c:v>
                </c:pt>
                <c:pt idx="65" formatCode="#,##0.00000">
                  <c:v>1.0014358705953561</c:v>
                </c:pt>
                <c:pt idx="66" formatCode="#,##0.00000">
                  <c:v>1.0013782289723032</c:v>
                </c:pt>
                <c:pt idx="67" formatCode="#,##0.00000">
                  <c:v>1.0012548489095809</c:v>
                </c:pt>
                <c:pt idx="68" formatCode="#,##0.00000">
                  <c:v>1.0011890140792377</c:v>
                </c:pt>
                <c:pt idx="69" formatCode="#,##0.00000">
                  <c:v>1.0017529959128215</c:v>
                </c:pt>
                <c:pt idx="70" formatCode="#,##0.00000">
                  <c:v>1.0016295194594256</c:v>
                </c:pt>
                <c:pt idx="71" formatCode="#,##0.00000">
                  <c:v>1.0020779288748813</c:v>
                </c:pt>
                <c:pt idx="72" formatCode="#,##0.00000">
                  <c:v>1.0020285768497925</c:v>
                </c:pt>
                <c:pt idx="73" formatCode="#,##0.00000">
                  <c:v>1.0019544524214852</c:v>
                </c:pt>
                <c:pt idx="74" formatCode="#,##0.00000">
                  <c:v>1.0018556519806336</c:v>
                </c:pt>
                <c:pt idx="75" formatCode="#,##0.00000">
                  <c:v>1.0023778966523746</c:v>
                </c:pt>
                <c:pt idx="76" formatCode="#,##0.00000">
                  <c:v>1.0023284482366117</c:v>
                </c:pt>
                <c:pt idx="77" formatCode="#,##0.00000">
                  <c:v>1.0022790239185173</c:v>
                </c:pt>
                <c:pt idx="78" formatCode="#,##0.00000">
                  <c:v>1.0022790239185173</c:v>
                </c:pt>
                <c:pt idx="79" formatCode="#,##0.00000">
                  <c:v>1.0022708307112274</c:v>
                </c:pt>
                <c:pt idx="80" formatCode="#,##0.00000">
                  <c:v>1.0022625170155945</c:v>
                </c:pt>
                <c:pt idx="81" formatCode="#,##0.00000">
                  <c:v>1.0022296236980917</c:v>
                </c:pt>
                <c:pt idx="82" formatCode="#,##0.00000">
                  <c:v>1.0022131167951687</c:v>
                </c:pt>
                <c:pt idx="83" formatCode="#,##0.00000">
                  <c:v>1.0030013515318175</c:v>
                </c:pt>
                <c:pt idx="84" formatCode="#,##0.00000">
                  <c:v>1.0027623026602934</c:v>
                </c:pt>
                <c:pt idx="85" formatCode="#,##0.00000">
                  <c:v>1.0033745039285464</c:v>
                </c:pt>
                <c:pt idx="86" formatCode="#,##0.00000">
                  <c:v>1.0032425691935067</c:v>
                </c:pt>
                <c:pt idx="87" formatCode="#,##0.00000">
                  <c:v>1.0031765415818157</c:v>
                </c:pt>
                <c:pt idx="88" formatCode="#,##0.00000">
                  <c:v>1.0037307879573252</c:v>
                </c:pt>
                <c:pt idx="89" formatCode="#,##0.00000">
                  <c:v>1.0035905395266529</c:v>
                </c:pt>
                <c:pt idx="90" formatCode="#,##0.00000">
                  <c:v>1.0035657189280975</c:v>
                </c:pt>
                <c:pt idx="91" formatCode="#,##0.00000">
                  <c:v>1.0040618899225209</c:v>
                </c:pt>
                <c:pt idx="92" formatCode="#,##0.00000">
                  <c:v>1.0039958623108298</c:v>
                </c:pt>
                <c:pt idx="93" formatCode="#,##0.00000">
                  <c:v>1.0044010646066646</c:v>
                </c:pt>
                <c:pt idx="94" formatCode="#,##0.00000">
                  <c:v>1.0043350369949733</c:v>
                </c:pt>
                <c:pt idx="95" formatCode="#,##0.00000">
                  <c:v>1.0048140986447618</c:v>
                </c:pt>
                <c:pt idx="96" formatCode="#,##0.00000">
                  <c:v>1.0047232504345149</c:v>
                </c:pt>
                <c:pt idx="97" formatCode="#,##0.00000">
                  <c:v>1.0057469193924129</c:v>
                </c:pt>
                <c:pt idx="98" formatCode="#,##0.00000">
                  <c:v>1.0056312505836109</c:v>
                </c:pt>
                <c:pt idx="99" formatCode="#,##0.00000">
                  <c:v>1.0059774135916193</c:v>
                </c:pt>
                <c:pt idx="100" formatCode="#,##0.00000">
                  <c:v>1.0059774135916193</c:v>
                </c:pt>
                <c:pt idx="101" formatCode="#,##0.00000">
                  <c:v>1.0069499349669808</c:v>
                </c:pt>
                <c:pt idx="102" formatCode="#,##0.00000">
                  <c:v>1.0069499349669808</c:v>
                </c:pt>
                <c:pt idx="103" formatCode="#,##0.00000">
                  <c:v>1.0069002937728537</c:v>
                </c:pt>
                <c:pt idx="104" formatCode="#,##0.00000">
                  <c:v>1.0071709908994042</c:v>
                </c:pt>
                <c:pt idx="105" formatCode="#,##0.00000">
                  <c:v>1.0071709908994042</c:v>
                </c:pt>
                <c:pt idx="106" formatCode="#,##0.00000">
                  <c:v>1.0071544438346951</c:v>
                </c:pt>
                <c:pt idx="107" formatCode="#,##0.00000">
                  <c:v>1.0077560822554261</c:v>
                </c:pt>
                <c:pt idx="108" formatCode="#,##0.00000">
                  <c:v>1.0092653994684475</c:v>
                </c:pt>
                <c:pt idx="109" formatCode="#,##0.00000">
                  <c:v>1.0092239514811181</c:v>
                </c:pt>
                <c:pt idx="110" formatCode="#,##0.00000">
                  <c:v>1.0096170647562928</c:v>
                </c:pt>
                <c:pt idx="111" formatCode="#,##0.00000">
                  <c:v>1.0094760130784819</c:v>
                </c:pt>
                <c:pt idx="112" formatCode="#,##0.00000">
                  <c:v>1.0101096210708349</c:v>
                </c:pt>
                <c:pt idx="113" formatCode="#,##0.00000">
                  <c:v>1.0101096210708349</c:v>
                </c:pt>
                <c:pt idx="114" formatCode="#,##0.00000">
                  <c:v>1.0104689976121366</c:v>
                </c:pt>
                <c:pt idx="115" formatCode="#,##0.00000">
                  <c:v>1.0116616714800954</c:v>
                </c:pt>
                <c:pt idx="116" formatCode="#,##0.00000">
                  <c:v>1.0116367705574749</c:v>
                </c:pt>
                <c:pt idx="117" formatCode="#,##0.00000">
                  <c:v>1.0116367705574749</c:v>
                </c:pt>
                <c:pt idx="118" formatCode="#,##0.00000">
                  <c:v>1.0120448243862217</c:v>
                </c:pt>
                <c:pt idx="119" formatCode="#,##0.00000">
                  <c:v>1.0124689433263363</c:v>
                </c:pt>
                <c:pt idx="120" formatCode="#,##0.00000">
                  <c:v>1.012444042403716</c:v>
                </c:pt>
                <c:pt idx="121" formatCode="#,##0.00000">
                  <c:v>1.012444042403716</c:v>
                </c:pt>
                <c:pt idx="122" formatCode="#,##0.00000">
                  <c:v>1.0123857260494504</c:v>
                </c:pt>
                <c:pt idx="123" formatCode="#,##0.00000">
                  <c:v>1.0128427784678691</c:v>
                </c:pt>
                <c:pt idx="124" formatCode="#,##0.00000">
                  <c:v>1.012816752987453</c:v>
                </c:pt>
                <c:pt idx="125" formatCode="#,##0.00000">
                  <c:v>1.0125836482215038</c:v>
                </c:pt>
                <c:pt idx="126" formatCode="#,##0.00000">
                  <c:v>1.0130628704936107</c:v>
                </c:pt>
                <c:pt idx="127" formatCode="#,##0.00000">
                  <c:v>1.0134101982013863</c:v>
                </c:pt>
              </c:numCache>
            </c:numRef>
          </c:yVal>
        </c:ser>
        <c:ser>
          <c:idx val="1"/>
          <c:order val="1"/>
          <c:tx>
            <c:strRef>
              <c:f>Indices!$C$10</c:f>
              <c:strCache>
                <c:ptCount val="1"/>
                <c:pt idx="0">
                  <c:v>B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none"/>
          </c:marker>
          <c:xVal>
            <c:numRef>
              <c:f>Indices!$A$11:$A$138</c:f>
              <c:numCache>
                <c:formatCode>dd/mm/yyyy</c:formatCode>
                <c:ptCount val="128"/>
                <c:pt idx="0">
                  <c:v>39813</c:v>
                </c:pt>
                <c:pt idx="1">
                  <c:v>39889</c:v>
                </c:pt>
                <c:pt idx="2">
                  <c:v>39956</c:v>
                </c:pt>
                <c:pt idx="3">
                  <c:v>39994</c:v>
                </c:pt>
                <c:pt idx="4">
                  <c:v>40002</c:v>
                </c:pt>
                <c:pt idx="5">
                  <c:v>40003</c:v>
                </c:pt>
                <c:pt idx="6">
                  <c:v>40015</c:v>
                </c:pt>
                <c:pt idx="7">
                  <c:v>40022</c:v>
                </c:pt>
                <c:pt idx="8">
                  <c:v>40023</c:v>
                </c:pt>
                <c:pt idx="9">
                  <c:v>40024</c:v>
                </c:pt>
                <c:pt idx="10">
                  <c:v>40028</c:v>
                </c:pt>
                <c:pt idx="11">
                  <c:v>40028</c:v>
                </c:pt>
                <c:pt idx="12">
                  <c:v>40031</c:v>
                </c:pt>
                <c:pt idx="13">
                  <c:v>40035</c:v>
                </c:pt>
                <c:pt idx="14">
                  <c:v>40036</c:v>
                </c:pt>
                <c:pt idx="15">
                  <c:v>40037</c:v>
                </c:pt>
                <c:pt idx="16">
                  <c:v>40037</c:v>
                </c:pt>
                <c:pt idx="17">
                  <c:v>40038</c:v>
                </c:pt>
                <c:pt idx="18">
                  <c:v>40039</c:v>
                </c:pt>
                <c:pt idx="19">
                  <c:v>40040</c:v>
                </c:pt>
                <c:pt idx="20">
                  <c:v>40043</c:v>
                </c:pt>
                <c:pt idx="21">
                  <c:v>40044</c:v>
                </c:pt>
                <c:pt idx="22">
                  <c:v>40045</c:v>
                </c:pt>
                <c:pt idx="23">
                  <c:v>40046</c:v>
                </c:pt>
                <c:pt idx="24">
                  <c:v>40049</c:v>
                </c:pt>
                <c:pt idx="25">
                  <c:v>40049</c:v>
                </c:pt>
                <c:pt idx="26">
                  <c:v>40050</c:v>
                </c:pt>
                <c:pt idx="27">
                  <c:v>40051</c:v>
                </c:pt>
                <c:pt idx="28">
                  <c:v>40053</c:v>
                </c:pt>
                <c:pt idx="29">
                  <c:v>40057</c:v>
                </c:pt>
                <c:pt idx="30">
                  <c:v>40058</c:v>
                </c:pt>
                <c:pt idx="31">
                  <c:v>40059</c:v>
                </c:pt>
                <c:pt idx="32">
                  <c:v>40060</c:v>
                </c:pt>
                <c:pt idx="33">
                  <c:v>40063</c:v>
                </c:pt>
                <c:pt idx="34">
                  <c:v>40064</c:v>
                </c:pt>
                <c:pt idx="35">
                  <c:v>40065</c:v>
                </c:pt>
                <c:pt idx="36">
                  <c:v>40066</c:v>
                </c:pt>
                <c:pt idx="37">
                  <c:v>40070</c:v>
                </c:pt>
                <c:pt idx="38">
                  <c:v>40073</c:v>
                </c:pt>
                <c:pt idx="39">
                  <c:v>40077</c:v>
                </c:pt>
                <c:pt idx="40">
                  <c:v>40079</c:v>
                </c:pt>
                <c:pt idx="41">
                  <c:v>40081</c:v>
                </c:pt>
                <c:pt idx="42">
                  <c:v>40084</c:v>
                </c:pt>
                <c:pt idx="43">
                  <c:v>40085</c:v>
                </c:pt>
                <c:pt idx="44">
                  <c:v>40085</c:v>
                </c:pt>
                <c:pt idx="45">
                  <c:v>40086</c:v>
                </c:pt>
                <c:pt idx="46">
                  <c:v>40087</c:v>
                </c:pt>
                <c:pt idx="47">
                  <c:v>40092</c:v>
                </c:pt>
                <c:pt idx="48">
                  <c:v>40093</c:v>
                </c:pt>
                <c:pt idx="49">
                  <c:v>40094</c:v>
                </c:pt>
                <c:pt idx="50">
                  <c:v>40098</c:v>
                </c:pt>
                <c:pt idx="51">
                  <c:v>40100</c:v>
                </c:pt>
                <c:pt idx="52">
                  <c:v>40101</c:v>
                </c:pt>
                <c:pt idx="53">
                  <c:v>40106</c:v>
                </c:pt>
                <c:pt idx="54">
                  <c:v>40109</c:v>
                </c:pt>
                <c:pt idx="55">
                  <c:v>40112</c:v>
                </c:pt>
                <c:pt idx="56">
                  <c:v>40113</c:v>
                </c:pt>
                <c:pt idx="57">
                  <c:v>40119</c:v>
                </c:pt>
                <c:pt idx="58">
                  <c:v>40123</c:v>
                </c:pt>
                <c:pt idx="59">
                  <c:v>40126</c:v>
                </c:pt>
                <c:pt idx="60">
                  <c:v>40130</c:v>
                </c:pt>
                <c:pt idx="61">
                  <c:v>40135</c:v>
                </c:pt>
                <c:pt idx="62">
                  <c:v>40143</c:v>
                </c:pt>
                <c:pt idx="63">
                  <c:v>40147</c:v>
                </c:pt>
                <c:pt idx="64">
                  <c:v>40148</c:v>
                </c:pt>
                <c:pt idx="65">
                  <c:v>40154</c:v>
                </c:pt>
                <c:pt idx="66">
                  <c:v>40161</c:v>
                </c:pt>
                <c:pt idx="67">
                  <c:v>40176</c:v>
                </c:pt>
                <c:pt idx="68">
                  <c:v>40184</c:v>
                </c:pt>
                <c:pt idx="69">
                  <c:v>40197</c:v>
                </c:pt>
                <c:pt idx="70">
                  <c:v>40212</c:v>
                </c:pt>
                <c:pt idx="71">
                  <c:v>40239</c:v>
                </c:pt>
                <c:pt idx="72">
                  <c:v>40245</c:v>
                </c:pt>
                <c:pt idx="73">
                  <c:v>40254</c:v>
                </c:pt>
                <c:pt idx="74">
                  <c:v>40266</c:v>
                </c:pt>
                <c:pt idx="75">
                  <c:v>40284</c:v>
                </c:pt>
                <c:pt idx="76">
                  <c:v>40290</c:v>
                </c:pt>
                <c:pt idx="77">
                  <c:v>40296</c:v>
                </c:pt>
                <c:pt idx="78">
                  <c:v>40296</c:v>
                </c:pt>
                <c:pt idx="79">
                  <c:v>40297</c:v>
                </c:pt>
                <c:pt idx="80">
                  <c:v>40298</c:v>
                </c:pt>
                <c:pt idx="81">
                  <c:v>40302</c:v>
                </c:pt>
                <c:pt idx="82">
                  <c:v>40304</c:v>
                </c:pt>
                <c:pt idx="83">
                  <c:v>40371</c:v>
                </c:pt>
                <c:pt idx="84">
                  <c:v>40400</c:v>
                </c:pt>
                <c:pt idx="85">
                  <c:v>40407</c:v>
                </c:pt>
                <c:pt idx="86">
                  <c:v>40423</c:v>
                </c:pt>
                <c:pt idx="87">
                  <c:v>40431</c:v>
                </c:pt>
                <c:pt idx="88">
                  <c:v>40445</c:v>
                </c:pt>
                <c:pt idx="89">
                  <c:v>40460</c:v>
                </c:pt>
                <c:pt idx="90">
                  <c:v>40465</c:v>
                </c:pt>
                <c:pt idx="91">
                  <c:v>40486</c:v>
                </c:pt>
                <c:pt idx="92">
                  <c:v>40494</c:v>
                </c:pt>
                <c:pt idx="93">
                  <c:v>40526</c:v>
                </c:pt>
                <c:pt idx="94">
                  <c:v>40534</c:v>
                </c:pt>
                <c:pt idx="95">
                  <c:v>40557</c:v>
                </c:pt>
                <c:pt idx="96">
                  <c:v>40568</c:v>
                </c:pt>
                <c:pt idx="97">
                  <c:v>40606</c:v>
                </c:pt>
                <c:pt idx="98">
                  <c:v>40620</c:v>
                </c:pt>
                <c:pt idx="99">
                  <c:v>40659</c:v>
                </c:pt>
                <c:pt idx="100">
                  <c:v>40659</c:v>
                </c:pt>
                <c:pt idx="101">
                  <c:v>40703</c:v>
                </c:pt>
                <c:pt idx="102">
                  <c:v>40703</c:v>
                </c:pt>
                <c:pt idx="103">
                  <c:v>40709</c:v>
                </c:pt>
                <c:pt idx="104">
                  <c:v>40757</c:v>
                </c:pt>
                <c:pt idx="105">
                  <c:v>40757</c:v>
                </c:pt>
                <c:pt idx="106">
                  <c:v>40759</c:v>
                </c:pt>
                <c:pt idx="107">
                  <c:v>40767</c:v>
                </c:pt>
                <c:pt idx="108">
                  <c:v>40907</c:v>
                </c:pt>
                <c:pt idx="109">
                  <c:v>40912</c:v>
                </c:pt>
                <c:pt idx="110">
                  <c:v>40945</c:v>
                </c:pt>
                <c:pt idx="111">
                  <c:v>40962</c:v>
                </c:pt>
                <c:pt idx="112">
                  <c:v>40966</c:v>
                </c:pt>
                <c:pt idx="113">
                  <c:v>40966</c:v>
                </c:pt>
                <c:pt idx="114">
                  <c:v>41003</c:v>
                </c:pt>
                <c:pt idx="115">
                  <c:v>41100</c:v>
                </c:pt>
                <c:pt idx="116">
                  <c:v>41103</c:v>
                </c:pt>
                <c:pt idx="117">
                  <c:v>41103</c:v>
                </c:pt>
                <c:pt idx="118">
                  <c:v>41134</c:v>
                </c:pt>
                <c:pt idx="119">
                  <c:v>41243</c:v>
                </c:pt>
                <c:pt idx="120">
                  <c:v>41246</c:v>
                </c:pt>
                <c:pt idx="121">
                  <c:v>41246</c:v>
                </c:pt>
                <c:pt idx="122">
                  <c:v>41253</c:v>
                </c:pt>
                <c:pt idx="123">
                  <c:v>41278</c:v>
                </c:pt>
                <c:pt idx="124">
                  <c:v>41360</c:v>
                </c:pt>
                <c:pt idx="125">
                  <c:v>41389</c:v>
                </c:pt>
                <c:pt idx="126">
                  <c:v>41491</c:v>
                </c:pt>
                <c:pt idx="127">
                  <c:v>41529</c:v>
                </c:pt>
              </c:numCache>
            </c:numRef>
          </c:xVal>
          <c:yVal>
            <c:numRef>
              <c:f>Indices!$C$11:$C$138</c:f>
              <c:numCache>
                <c:formatCode>\£#,##0.00</c:formatCode>
                <c:ptCount val="128"/>
                <c:pt idx="4" formatCode="#,##0.000">
                  <c:v>1</c:v>
                </c:pt>
                <c:pt idx="5" formatCode="#,##0.000">
                  <c:v>1.003745526783647</c:v>
                </c:pt>
                <c:pt idx="6" formatCode="#,##0.000">
                  <c:v>0.97437061932866731</c:v>
                </c:pt>
                <c:pt idx="7" formatCode="#,##0.000">
                  <c:v>0.95404698752915484</c:v>
                </c:pt>
                <c:pt idx="8" formatCode="#,##0.000">
                  <c:v>0.95779251431280177</c:v>
                </c:pt>
                <c:pt idx="9" formatCode="#,##0.000">
                  <c:v>0.96228833897961474</c:v>
                </c:pt>
                <c:pt idx="10" formatCode="#,##0.000">
                  <c:v>0.96450842569616224</c:v>
                </c:pt>
                <c:pt idx="11" formatCode="#,##0.000">
                  <c:v>0.96450842569616224</c:v>
                </c:pt>
                <c:pt idx="12" formatCode="#,##0.000">
                  <c:v>0.96823805212731806</c:v>
                </c:pt>
                <c:pt idx="13" formatCode="#,##0.000">
                  <c:v>0.98546807159531224</c:v>
                </c:pt>
                <c:pt idx="14" formatCode="#,##0.000">
                  <c:v>0.98245793611437116</c:v>
                </c:pt>
                <c:pt idx="15" formatCode="#,##0.000">
                  <c:v>0.98770405866435051</c:v>
                </c:pt>
                <c:pt idx="16" formatCode="#,##0.000">
                  <c:v>0.98770405866435051</c:v>
                </c:pt>
                <c:pt idx="17" formatCode="#,##0.000">
                  <c:v>0.98019014834035101</c:v>
                </c:pt>
                <c:pt idx="18" formatCode="#,##0.000">
                  <c:v>0.98318438346880088</c:v>
                </c:pt>
                <c:pt idx="19" formatCode="#,##0.000">
                  <c:v>0.98766331401109253</c:v>
                </c:pt>
                <c:pt idx="20" formatCode="#,##0.000">
                  <c:v>1.0041658923526262</c:v>
                </c:pt>
                <c:pt idx="21" formatCode="#,##0.000">
                  <c:v>1.0154153917399658</c:v>
                </c:pt>
                <c:pt idx="22" formatCode="#,##0.000">
                  <c:v>1.0071511835327998</c:v>
                </c:pt>
                <c:pt idx="23" formatCode="#,##0.000">
                  <c:v>1.01014541866125</c:v>
                </c:pt>
                <c:pt idx="24" formatCode="#,##0.000">
                  <c:v>1.0063680911726212</c:v>
                </c:pt>
                <c:pt idx="25" formatCode="#,##0.000">
                  <c:v>1.0063680911726212</c:v>
                </c:pt>
                <c:pt idx="26" formatCode="#,##0.000">
                  <c:v>1.0048585514580126</c:v>
                </c:pt>
                <c:pt idx="27" formatCode="#,##0.000">
                  <c:v>1.0101036802359613</c:v>
                </c:pt>
                <c:pt idx="28" formatCode="#,##0.000">
                  <c:v>1.0175917524871629</c:v>
                </c:pt>
                <c:pt idx="29" formatCode="#,##0.000">
                  <c:v>1.0160573684717873</c:v>
                </c:pt>
                <c:pt idx="30" formatCode="#,##0.000">
                  <c:v>1.0160484245235111</c:v>
                </c:pt>
                <c:pt idx="31" formatCode="#,##0.000">
                  <c:v>1.013789580697767</c:v>
                </c:pt>
                <c:pt idx="32" formatCode="#,##0.000">
                  <c:v>1.015282226287854</c:v>
                </c:pt>
                <c:pt idx="33" formatCode="#,##0.000">
                  <c:v>1.0070021177281974</c:v>
                </c:pt>
                <c:pt idx="34" formatCode="#,##0.000">
                  <c:v>1.0084947633182844</c:v>
                </c:pt>
                <c:pt idx="35" formatCode="#,##0.000">
                  <c:v>1.0084868131420388</c:v>
                </c:pt>
                <c:pt idx="36" formatCode="#,##0.000">
                  <c:v>1.0069772734274303</c:v>
                </c:pt>
                <c:pt idx="37" formatCode="#,##0.000">
                  <c:v>1.0061941810672514</c:v>
                </c:pt>
                <c:pt idx="38" formatCode="#,##0.000">
                  <c:v>1.0181741028971436</c:v>
                </c:pt>
                <c:pt idx="39" formatCode="#,##0.000">
                  <c:v>0.9978832655746438</c:v>
                </c:pt>
                <c:pt idx="40" formatCode="#,##0.000">
                  <c:v>1.0023681587491193</c:v>
                </c:pt>
                <c:pt idx="41" formatCode="#,##0.000">
                  <c:v>0.99710017321446487</c:v>
                </c:pt>
                <c:pt idx="42" formatCode="#,##0.000">
                  <c:v>1.0098293991554925</c:v>
                </c:pt>
                <c:pt idx="43" formatCode="#,##0.000">
                  <c:v>1.0180737319220445</c:v>
                </c:pt>
                <c:pt idx="44" formatCode="#,##0.000">
                  <c:v>1.0180737319220445</c:v>
                </c:pt>
                <c:pt idx="45" formatCode="#,##0.000">
                  <c:v>1.0150645902131343</c:v>
                </c:pt>
                <c:pt idx="46" formatCode="#,##0.000">
                  <c:v>1.0188071356806891</c:v>
                </c:pt>
                <c:pt idx="47" formatCode="#,##0.000">
                  <c:v>1.0360202610241616</c:v>
                </c:pt>
                <c:pt idx="48" formatCode="#,##0.000">
                  <c:v>1.0435133021355167</c:v>
                </c:pt>
                <c:pt idx="49" formatCode="#,##0.000">
                  <c:v>1.0442556498424374</c:v>
                </c:pt>
                <c:pt idx="50" formatCode="#,##0.000">
                  <c:v>1.0554733485247951</c:v>
                </c:pt>
                <c:pt idx="51" formatCode="#,##0.000">
                  <c:v>1.0554554606282429</c:v>
                </c:pt>
                <c:pt idx="52" formatCode="#,##0.000">
                  <c:v>1.0501964190418647</c:v>
                </c:pt>
                <c:pt idx="53" formatCode="#,##0.000">
                  <c:v>1.0449025954344124</c:v>
                </c:pt>
                <c:pt idx="54" formatCode="#,##0.000">
                  <c:v>1.0366254681908478</c:v>
                </c:pt>
                <c:pt idx="55" formatCode="#,##0.000">
                  <c:v>1.0351000281237486</c:v>
                </c:pt>
                <c:pt idx="56" formatCode="#,##0.000">
                  <c:v>1.0425831315147969</c:v>
                </c:pt>
                <c:pt idx="57" formatCode="#,##0.000">
                  <c:v>1.0425403993174773</c:v>
                </c:pt>
                <c:pt idx="58" formatCode="#,##0.000">
                  <c:v>1.03200641579223</c:v>
                </c:pt>
                <c:pt idx="59" formatCode="#,##0.000">
                  <c:v>1.0342304775969002</c:v>
                </c:pt>
                <c:pt idx="60" formatCode="#,##0.000">
                  <c:v>1.0544457882450682</c:v>
                </c:pt>
                <c:pt idx="61" formatCode="#,##0.000">
                  <c:v>1.0484026605264805</c:v>
                </c:pt>
                <c:pt idx="62" formatCode="#,##0.000">
                  <c:v>1.0505839901338312</c:v>
                </c:pt>
                <c:pt idx="63" formatCode="#,##0.000">
                  <c:v>1.0617967199560356</c:v>
                </c:pt>
                <c:pt idx="64" formatCode="#,##0.000">
                  <c:v>1.0572889700248542</c:v>
                </c:pt>
                <c:pt idx="65" formatCode="#,##0.000">
                  <c:v>1.053487792007489</c:v>
                </c:pt>
                <c:pt idx="66" formatCode="#,##0.000">
                  <c:v>1.0436802558366716</c:v>
                </c:pt>
                <c:pt idx="67" formatCode="#,##0.000">
                  <c:v>1.0293083247289239</c:v>
                </c:pt>
                <c:pt idx="68" formatCode="#,##0.000">
                  <c:v>1.0419838869802944</c:v>
                </c:pt>
                <c:pt idx="69" formatCode="#,##0.000">
                  <c:v>1.0501179110514407</c:v>
                </c:pt>
                <c:pt idx="70" formatCode="#,##0.000">
                  <c:v>1.0335000551543478</c:v>
                </c:pt>
                <c:pt idx="71" formatCode="#,##0.000">
                  <c:v>1.022030932148227</c:v>
                </c:pt>
                <c:pt idx="72" formatCode="#,##0.000">
                  <c:v>1.0369663319973723</c:v>
                </c:pt>
                <c:pt idx="73" formatCode="#,##0.000">
                  <c:v>1.0196578045389544</c:v>
                </c:pt>
                <c:pt idx="74" formatCode="#,##0.000">
                  <c:v>1.0360381489207138</c:v>
                </c:pt>
                <c:pt idx="75" formatCode="#,##0.000">
                  <c:v>1.0531121461798907</c:v>
                </c:pt>
                <c:pt idx="76" formatCode="#,##0.000">
                  <c:v>1.0493149432506481</c:v>
                </c:pt>
                <c:pt idx="77" formatCode="#,##0.000">
                  <c:v>1.0342851350585878</c:v>
                </c:pt>
                <c:pt idx="78" formatCode="#,##0.000">
                  <c:v>1.0342851350585878</c:v>
                </c:pt>
                <c:pt idx="79" formatCode="#,##0.000">
                  <c:v>1.0395183385721682</c:v>
                </c:pt>
                <c:pt idx="80" formatCode="#,##0.000">
                  <c:v>1.0417573069572987</c:v>
                </c:pt>
                <c:pt idx="81" formatCode="#,##0.000">
                  <c:v>1.0409742145971197</c:v>
                </c:pt>
                <c:pt idx="82" formatCode="#,##0.000">
                  <c:v>1.0604282958697839</c:v>
                </c:pt>
                <c:pt idx="83" formatCode="#,##0.000">
                  <c:v>1.0688256695290614</c:v>
                </c:pt>
                <c:pt idx="84" formatCode="#,##0.000">
                  <c:v>1.0670746432109968</c:v>
                </c:pt>
                <c:pt idx="85" formatCode="#,##0.000">
                  <c:v>1.0737478223970378</c:v>
                </c:pt>
                <c:pt idx="86" formatCode="#,##0.000">
                  <c:v>1.1042804742677639</c:v>
                </c:pt>
                <c:pt idx="87" formatCode="#,##0.000">
                  <c:v>1.0989717440798517</c:v>
                </c:pt>
                <c:pt idx="88" formatCode="#,##0.000">
                  <c:v>1.1108135315974785</c:v>
                </c:pt>
                <c:pt idx="89" formatCode="#,##0.000">
                  <c:v>1.1084145659154081</c:v>
                </c:pt>
                <c:pt idx="90" formatCode="#,##0.000">
                  <c:v>1.124840623810579</c:v>
                </c:pt>
                <c:pt idx="91" formatCode="#,##0.000">
                  <c:v>1.0947362876850775</c:v>
                </c:pt>
                <c:pt idx="92" formatCode="#,##0.000">
                  <c:v>1.0909251719474056</c:v>
                </c:pt>
                <c:pt idx="93" formatCode="#,##0.000">
                  <c:v>1.0883960221293156</c:v>
                </c:pt>
                <c:pt idx="94" formatCode="#,##0.000">
                  <c:v>1.107758676375157</c:v>
                </c:pt>
                <c:pt idx="95" formatCode="#,##0.000">
                  <c:v>1.0903607094339773</c:v>
                </c:pt>
                <c:pt idx="96" formatCode="#,##0.000">
                  <c:v>1.0805472106309757</c:v>
                </c:pt>
                <c:pt idx="97" formatCode="#,##0.000">
                  <c:v>1.105609147472788</c:v>
                </c:pt>
                <c:pt idx="98" formatCode="#,##0.000">
                  <c:v>1.1256495542435556</c:v>
                </c:pt>
                <c:pt idx="99" formatCode="#,##0.000">
                  <c:v>1.1237951756342996</c:v>
                </c:pt>
                <c:pt idx="100" formatCode="#,##0.000">
                  <c:v>1.1237951756342996</c:v>
                </c:pt>
                <c:pt idx="101" formatCode="#,##0.000">
                  <c:v>1.1651907707636959</c:v>
                </c:pt>
                <c:pt idx="102" formatCode="#,##0.000">
                  <c:v>1.1651907707636959</c:v>
                </c:pt>
                <c:pt idx="103" formatCode="#,##0.000">
                  <c:v>1.1748360716444437</c:v>
                </c:pt>
                <c:pt idx="104" formatCode="#,##0.000">
                  <c:v>1.2116787684964903</c:v>
                </c:pt>
              </c:numCache>
            </c:numRef>
          </c:yVal>
        </c:ser>
        <c:ser>
          <c:idx val="2"/>
          <c:order val="2"/>
          <c:tx>
            <c:strRef>
              <c:f>Indices!$D$10</c:f>
              <c:strCache>
                <c:ptCount val="1"/>
                <c:pt idx="0">
                  <c:v>C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none"/>
          </c:marker>
          <c:xVal>
            <c:numRef>
              <c:f>Indices!$A$11:$A$138</c:f>
              <c:numCache>
                <c:formatCode>dd/mm/yyyy</c:formatCode>
                <c:ptCount val="128"/>
                <c:pt idx="0">
                  <c:v>39813</c:v>
                </c:pt>
                <c:pt idx="1">
                  <c:v>39889</c:v>
                </c:pt>
                <c:pt idx="2">
                  <c:v>39956</c:v>
                </c:pt>
                <c:pt idx="3">
                  <c:v>39994</c:v>
                </c:pt>
                <c:pt idx="4">
                  <c:v>40002</c:v>
                </c:pt>
                <c:pt idx="5">
                  <c:v>40003</c:v>
                </c:pt>
                <c:pt idx="6">
                  <c:v>40015</c:v>
                </c:pt>
                <c:pt idx="7">
                  <c:v>40022</c:v>
                </c:pt>
                <c:pt idx="8">
                  <c:v>40023</c:v>
                </c:pt>
                <c:pt idx="9">
                  <c:v>40024</c:v>
                </c:pt>
                <c:pt idx="10">
                  <c:v>40028</c:v>
                </c:pt>
                <c:pt idx="11">
                  <c:v>40028</c:v>
                </c:pt>
                <c:pt idx="12">
                  <c:v>40031</c:v>
                </c:pt>
                <c:pt idx="13">
                  <c:v>40035</c:v>
                </c:pt>
                <c:pt idx="14">
                  <c:v>40036</c:v>
                </c:pt>
                <c:pt idx="15">
                  <c:v>40037</c:v>
                </c:pt>
                <c:pt idx="16">
                  <c:v>40037</c:v>
                </c:pt>
                <c:pt idx="17">
                  <c:v>40038</c:v>
                </c:pt>
                <c:pt idx="18">
                  <c:v>40039</c:v>
                </c:pt>
                <c:pt idx="19">
                  <c:v>40040</c:v>
                </c:pt>
                <c:pt idx="20">
                  <c:v>40043</c:v>
                </c:pt>
                <c:pt idx="21">
                  <c:v>40044</c:v>
                </c:pt>
                <c:pt idx="22">
                  <c:v>40045</c:v>
                </c:pt>
                <c:pt idx="23">
                  <c:v>40046</c:v>
                </c:pt>
                <c:pt idx="24">
                  <c:v>40049</c:v>
                </c:pt>
                <c:pt idx="25">
                  <c:v>40049</c:v>
                </c:pt>
                <c:pt idx="26">
                  <c:v>40050</c:v>
                </c:pt>
                <c:pt idx="27">
                  <c:v>40051</c:v>
                </c:pt>
                <c:pt idx="28">
                  <c:v>40053</c:v>
                </c:pt>
                <c:pt idx="29">
                  <c:v>40057</c:v>
                </c:pt>
                <c:pt idx="30">
                  <c:v>40058</c:v>
                </c:pt>
                <c:pt idx="31">
                  <c:v>40059</c:v>
                </c:pt>
                <c:pt idx="32">
                  <c:v>40060</c:v>
                </c:pt>
                <c:pt idx="33">
                  <c:v>40063</c:v>
                </c:pt>
                <c:pt idx="34">
                  <c:v>40064</c:v>
                </c:pt>
                <c:pt idx="35">
                  <c:v>40065</c:v>
                </c:pt>
                <c:pt idx="36">
                  <c:v>40066</c:v>
                </c:pt>
                <c:pt idx="37">
                  <c:v>40070</c:v>
                </c:pt>
                <c:pt idx="38">
                  <c:v>40073</c:v>
                </c:pt>
                <c:pt idx="39">
                  <c:v>40077</c:v>
                </c:pt>
                <c:pt idx="40">
                  <c:v>40079</c:v>
                </c:pt>
                <c:pt idx="41">
                  <c:v>40081</c:v>
                </c:pt>
                <c:pt idx="42">
                  <c:v>40084</c:v>
                </c:pt>
                <c:pt idx="43">
                  <c:v>40085</c:v>
                </c:pt>
                <c:pt idx="44">
                  <c:v>40085</c:v>
                </c:pt>
                <c:pt idx="45">
                  <c:v>40086</c:v>
                </c:pt>
                <c:pt idx="46">
                  <c:v>40087</c:v>
                </c:pt>
                <c:pt idx="47">
                  <c:v>40092</c:v>
                </c:pt>
                <c:pt idx="48">
                  <c:v>40093</c:v>
                </c:pt>
                <c:pt idx="49">
                  <c:v>40094</c:v>
                </c:pt>
                <c:pt idx="50">
                  <c:v>40098</c:v>
                </c:pt>
                <c:pt idx="51">
                  <c:v>40100</c:v>
                </c:pt>
                <c:pt idx="52">
                  <c:v>40101</c:v>
                </c:pt>
                <c:pt idx="53">
                  <c:v>40106</c:v>
                </c:pt>
                <c:pt idx="54">
                  <c:v>40109</c:v>
                </c:pt>
                <c:pt idx="55">
                  <c:v>40112</c:v>
                </c:pt>
                <c:pt idx="56">
                  <c:v>40113</c:v>
                </c:pt>
                <c:pt idx="57">
                  <c:v>40119</c:v>
                </c:pt>
                <c:pt idx="58">
                  <c:v>40123</c:v>
                </c:pt>
                <c:pt idx="59">
                  <c:v>40126</c:v>
                </c:pt>
                <c:pt idx="60">
                  <c:v>40130</c:v>
                </c:pt>
                <c:pt idx="61">
                  <c:v>40135</c:v>
                </c:pt>
                <c:pt idx="62">
                  <c:v>40143</c:v>
                </c:pt>
                <c:pt idx="63">
                  <c:v>40147</c:v>
                </c:pt>
                <c:pt idx="64">
                  <c:v>40148</c:v>
                </c:pt>
                <c:pt idx="65">
                  <c:v>40154</c:v>
                </c:pt>
                <c:pt idx="66">
                  <c:v>40161</c:v>
                </c:pt>
                <c:pt idx="67">
                  <c:v>40176</c:v>
                </c:pt>
                <c:pt idx="68">
                  <c:v>40184</c:v>
                </c:pt>
                <c:pt idx="69">
                  <c:v>40197</c:v>
                </c:pt>
                <c:pt idx="70">
                  <c:v>40212</c:v>
                </c:pt>
                <c:pt idx="71">
                  <c:v>40239</c:v>
                </c:pt>
                <c:pt idx="72">
                  <c:v>40245</c:v>
                </c:pt>
                <c:pt idx="73">
                  <c:v>40254</c:v>
                </c:pt>
                <c:pt idx="74">
                  <c:v>40266</c:v>
                </c:pt>
                <c:pt idx="75">
                  <c:v>40284</c:v>
                </c:pt>
                <c:pt idx="76">
                  <c:v>40290</c:v>
                </c:pt>
                <c:pt idx="77">
                  <c:v>40296</c:v>
                </c:pt>
                <c:pt idx="78">
                  <c:v>40296</c:v>
                </c:pt>
                <c:pt idx="79">
                  <c:v>40297</c:v>
                </c:pt>
                <c:pt idx="80">
                  <c:v>40298</c:v>
                </c:pt>
                <c:pt idx="81">
                  <c:v>40302</c:v>
                </c:pt>
                <c:pt idx="82">
                  <c:v>40304</c:v>
                </c:pt>
                <c:pt idx="83">
                  <c:v>40371</c:v>
                </c:pt>
                <c:pt idx="84">
                  <c:v>40400</c:v>
                </c:pt>
                <c:pt idx="85">
                  <c:v>40407</c:v>
                </c:pt>
                <c:pt idx="86">
                  <c:v>40423</c:v>
                </c:pt>
                <c:pt idx="87">
                  <c:v>40431</c:v>
                </c:pt>
                <c:pt idx="88">
                  <c:v>40445</c:v>
                </c:pt>
                <c:pt idx="89">
                  <c:v>40460</c:v>
                </c:pt>
                <c:pt idx="90">
                  <c:v>40465</c:v>
                </c:pt>
                <c:pt idx="91">
                  <c:v>40486</c:v>
                </c:pt>
                <c:pt idx="92">
                  <c:v>40494</c:v>
                </c:pt>
                <c:pt idx="93">
                  <c:v>40526</c:v>
                </c:pt>
                <c:pt idx="94">
                  <c:v>40534</c:v>
                </c:pt>
                <c:pt idx="95">
                  <c:v>40557</c:v>
                </c:pt>
                <c:pt idx="96">
                  <c:v>40568</c:v>
                </c:pt>
                <c:pt idx="97">
                  <c:v>40606</c:v>
                </c:pt>
                <c:pt idx="98">
                  <c:v>40620</c:v>
                </c:pt>
                <c:pt idx="99">
                  <c:v>40659</c:v>
                </c:pt>
                <c:pt idx="100">
                  <c:v>40659</c:v>
                </c:pt>
                <c:pt idx="101">
                  <c:v>40703</c:v>
                </c:pt>
                <c:pt idx="102">
                  <c:v>40703</c:v>
                </c:pt>
                <c:pt idx="103">
                  <c:v>40709</c:v>
                </c:pt>
                <c:pt idx="104">
                  <c:v>40757</c:v>
                </c:pt>
                <c:pt idx="105">
                  <c:v>40757</c:v>
                </c:pt>
                <c:pt idx="106">
                  <c:v>40759</c:v>
                </c:pt>
                <c:pt idx="107">
                  <c:v>40767</c:v>
                </c:pt>
                <c:pt idx="108">
                  <c:v>40907</c:v>
                </c:pt>
                <c:pt idx="109">
                  <c:v>40912</c:v>
                </c:pt>
                <c:pt idx="110">
                  <c:v>40945</c:v>
                </c:pt>
                <c:pt idx="111">
                  <c:v>40962</c:v>
                </c:pt>
                <c:pt idx="112">
                  <c:v>40966</c:v>
                </c:pt>
                <c:pt idx="113">
                  <c:v>40966</c:v>
                </c:pt>
                <c:pt idx="114">
                  <c:v>41003</c:v>
                </c:pt>
                <c:pt idx="115">
                  <c:v>41100</c:v>
                </c:pt>
                <c:pt idx="116">
                  <c:v>41103</c:v>
                </c:pt>
                <c:pt idx="117">
                  <c:v>41103</c:v>
                </c:pt>
                <c:pt idx="118">
                  <c:v>41134</c:v>
                </c:pt>
                <c:pt idx="119">
                  <c:v>41243</c:v>
                </c:pt>
                <c:pt idx="120">
                  <c:v>41246</c:v>
                </c:pt>
                <c:pt idx="121">
                  <c:v>41246</c:v>
                </c:pt>
                <c:pt idx="122">
                  <c:v>41253</c:v>
                </c:pt>
                <c:pt idx="123">
                  <c:v>41278</c:v>
                </c:pt>
                <c:pt idx="124">
                  <c:v>41360</c:v>
                </c:pt>
                <c:pt idx="125">
                  <c:v>41389</c:v>
                </c:pt>
                <c:pt idx="126">
                  <c:v>41491</c:v>
                </c:pt>
                <c:pt idx="127">
                  <c:v>41529</c:v>
                </c:pt>
              </c:numCache>
            </c:numRef>
          </c:xVal>
          <c:yVal>
            <c:numRef>
              <c:f>Indices!$D$11:$D$138</c:f>
              <c:numCache>
                <c:formatCode>\£#,##0.00</c:formatCode>
                <c:ptCount val="128"/>
                <c:pt idx="4" formatCode="#,##0.000">
                  <c:v>1</c:v>
                </c:pt>
                <c:pt idx="5" formatCode="#,##0.000">
                  <c:v>1.0043586841265788</c:v>
                </c:pt>
                <c:pt idx="6" formatCode="#,##0.000">
                  <c:v>0.9975811588773158</c:v>
                </c:pt>
                <c:pt idx="7" formatCode="#,##0.000">
                  <c:v>1.0031433009330524</c:v>
                </c:pt>
                <c:pt idx="8" formatCode="#,##0.000">
                  <c:v>1.0075009912876005</c:v>
                </c:pt>
                <c:pt idx="9" formatCode="#,##0.000">
                  <c:v>1.0092321421650516</c:v>
                </c:pt>
                <c:pt idx="10" formatCode="#,##0.000">
                  <c:v>1.0170342463779494</c:v>
                </c:pt>
                <c:pt idx="11" formatCode="#,##0.000">
                  <c:v>1.0170342463779494</c:v>
                </c:pt>
                <c:pt idx="12" formatCode="#,##0.000">
                  <c:v>1.0244162826079255</c:v>
                </c:pt>
                <c:pt idx="13" formatCode="#,##0.000">
                  <c:v>1.0409633994648178</c:v>
                </c:pt>
                <c:pt idx="14" formatCode="#,##0.000">
                  <c:v>1.039195296780701</c:v>
                </c:pt>
                <c:pt idx="15" formatCode="#,##0.000">
                  <c:v>1.042238425625758</c:v>
                </c:pt>
                <c:pt idx="16" formatCode="#,##0.000">
                  <c:v>1.042238425625758</c:v>
                </c:pt>
                <c:pt idx="17" formatCode="#,##0.000">
                  <c:v>1.0435323655190507</c:v>
                </c:pt>
                <c:pt idx="18" formatCode="#,##0.000">
                  <c:v>1.0408891952930737</c:v>
                </c:pt>
                <c:pt idx="19" formatCode="#,##0.000">
                  <c:v>1.0487059709192579</c:v>
                </c:pt>
                <c:pt idx="20" formatCode="#,##0.000">
                  <c:v>1.0556840552050615</c:v>
                </c:pt>
                <c:pt idx="21" formatCode="#,##0.000">
                  <c:v>1.0565399799291486</c:v>
                </c:pt>
                <c:pt idx="22" formatCode="#,##0.000">
                  <c:v>1.0595823902109915</c:v>
                </c:pt>
                <c:pt idx="23" formatCode="#,##0.000">
                  <c:v>1.0573772351542206</c:v>
                </c:pt>
                <c:pt idx="24" formatCode="#,##0.000">
                  <c:v>1.0586323999341734</c:v>
                </c:pt>
                <c:pt idx="25" formatCode="#,##0.000">
                  <c:v>1.0586323999341734</c:v>
                </c:pt>
                <c:pt idx="26" formatCode="#,##0.000">
                  <c:v>1.0573018391005047</c:v>
                </c:pt>
                <c:pt idx="27" formatCode="#,##0.000">
                  <c:v>1.0616554226593469</c:v>
                </c:pt>
                <c:pt idx="28" formatCode="#,##0.000">
                  <c:v>1.0651157424960713</c:v>
                </c:pt>
                <c:pt idx="29" formatCode="#,##0.000">
                  <c:v>1.0637277370500475</c:v>
                </c:pt>
                <c:pt idx="30" formatCode="#,##0.000">
                  <c:v>1.0715782613859901</c:v>
                </c:pt>
                <c:pt idx="31" formatCode="#,##0.000">
                  <c:v>1.0711222947754235</c:v>
                </c:pt>
                <c:pt idx="32" formatCode="#,##0.000">
                  <c:v>1.0689171397186523</c:v>
                </c:pt>
                <c:pt idx="33" formatCode="#,##0.000">
                  <c:v>1.065800051440748</c:v>
                </c:pt>
                <c:pt idx="34" formatCode="#,##0.000">
                  <c:v>1.0649067877186305</c:v>
                </c:pt>
                <c:pt idx="35" formatCode="#,##0.000">
                  <c:v>1.0653246972735118</c:v>
                </c:pt>
                <c:pt idx="36" formatCode="#,##0.000">
                  <c:v>1.0657433248860477</c:v>
                </c:pt>
                <c:pt idx="37" formatCode="#,##0.000">
                  <c:v>1.0696014486633294</c:v>
                </c:pt>
                <c:pt idx="38" formatCode="#,##0.000">
                  <c:v>1.0761005884936246</c:v>
                </c:pt>
                <c:pt idx="39" formatCode="#,##0.000">
                  <c:v>1.0760237563246</c:v>
                </c:pt>
                <c:pt idx="40" formatCode="#,##0.000">
                  <c:v>1.0764222783228117</c:v>
                </c:pt>
                <c:pt idx="41" formatCode="#,##0.000">
                  <c:v>1.0794431468750216</c:v>
                </c:pt>
                <c:pt idx="42" formatCode="#,##0.000">
                  <c:v>1.0837558011475608</c:v>
                </c:pt>
                <c:pt idx="43" formatCode="#,##0.000">
                  <c:v>1.0867953391987859</c:v>
                </c:pt>
                <c:pt idx="44" formatCode="#,##0.000">
                  <c:v>1.0867953391987859</c:v>
                </c:pt>
                <c:pt idx="45" formatCode="#,##0.000">
                  <c:v>1.0859017737386081</c:v>
                </c:pt>
                <c:pt idx="46" formatCode="#,##0.000">
                  <c:v>1.0863196600732186</c:v>
                </c:pt>
                <c:pt idx="47" formatCode="#,##0.000">
                  <c:v>1.0945243311322341</c:v>
                </c:pt>
                <c:pt idx="48" formatCode="#,##0.000">
                  <c:v>1.0971269119821334</c:v>
                </c:pt>
                <c:pt idx="49" formatCode="#,##0.000">
                  <c:v>1.0975441632311291</c:v>
                </c:pt>
                <c:pt idx="50" formatCode="#,##0.000">
                  <c:v>1.0992131682271111</c:v>
                </c:pt>
                <c:pt idx="51" formatCode="#,##0.000">
                  <c:v>1.0978636112954283</c:v>
                </c:pt>
                <c:pt idx="52" formatCode="#,##0.000">
                  <c:v>1.0956598642116924</c:v>
                </c:pt>
                <c:pt idx="53" formatCode="#,##0.000">
                  <c:v>1.0911939421676489</c:v>
                </c:pt>
                <c:pt idx="54" formatCode="#,##0.000">
                  <c:v>1.0898253326675191</c:v>
                </c:pt>
                <c:pt idx="55" formatCode="#,##0.000">
                  <c:v>1.0919509642206209</c:v>
                </c:pt>
                <c:pt idx="56" formatCode="#,##0.000">
                  <c:v>1.0923485278155545</c:v>
                </c:pt>
                <c:pt idx="57" formatCode="#,##0.000">
                  <c:v>1.0944354191461469</c:v>
                </c:pt>
                <c:pt idx="58" formatCode="#,##0.000">
                  <c:v>1.088680273303837</c:v>
                </c:pt>
                <c:pt idx="59" formatCode="#,##0.000">
                  <c:v>1.0860021172657639</c:v>
                </c:pt>
                <c:pt idx="60" formatCode="#,##0.000">
                  <c:v>1.0968404883698093</c:v>
                </c:pt>
                <c:pt idx="61" formatCode="#,##0.000">
                  <c:v>1.0984891706261142</c:v>
                </c:pt>
                <c:pt idx="62" formatCode="#,##0.000">
                  <c:v>1.109683189674509</c:v>
                </c:pt>
                <c:pt idx="63" formatCode="#,##0.000">
                  <c:v>1.1122228970485319</c:v>
                </c:pt>
                <c:pt idx="64" formatCode="#,##0.000">
                  <c:v>1.1113299666739693</c:v>
                </c:pt>
                <c:pt idx="65" formatCode="#,##0.000">
                  <c:v>1.1081564438562665</c:v>
                </c:pt>
                <c:pt idx="66" formatCode="#,##0.000">
                  <c:v>1.1023447753942297</c:v>
                </c:pt>
                <c:pt idx="67" formatCode="#,##0.000">
                  <c:v>1.1046679185735686</c:v>
                </c:pt>
                <c:pt idx="68" formatCode="#,##0.000">
                  <c:v>1.112362615883812</c:v>
                </c:pt>
                <c:pt idx="69" formatCode="#,##0.000">
                  <c:v>1.1382722037152748</c:v>
                </c:pt>
                <c:pt idx="70" formatCode="#,##0.000">
                  <c:v>1.1336081349593794</c:v>
                </c:pt>
                <c:pt idx="71" formatCode="#,##0.000">
                  <c:v>1.1291415778297209</c:v>
                </c:pt>
                <c:pt idx="72" formatCode="#,##0.000">
                  <c:v>1.1394788663836026</c:v>
                </c:pt>
                <c:pt idx="73" formatCode="#,##0.000">
                  <c:v>1.1445239865084436</c:v>
                </c:pt>
                <c:pt idx="74" formatCode="#,##0.000">
                  <c:v>1.1547336228537288</c:v>
                </c:pt>
                <c:pt idx="75" formatCode="#,##0.000">
                  <c:v>1.1678621126851374</c:v>
                </c:pt>
                <c:pt idx="76" formatCode="#,##0.000">
                  <c:v>1.1707854117705663</c:v>
                </c:pt>
                <c:pt idx="77" formatCode="#,##0.000">
                  <c:v>1.1741428633209168</c:v>
                </c:pt>
                <c:pt idx="78" formatCode="#,##0.000">
                  <c:v>1.1741428633209168</c:v>
                </c:pt>
                <c:pt idx="79" formatCode="#,##0.000">
                  <c:v>1.1732510899818864</c:v>
                </c:pt>
                <c:pt idx="80" formatCode="#,##0.000">
                  <c:v>1.1719241385443513</c:v>
                </c:pt>
                <c:pt idx="81" formatCode="#,##0.000">
                  <c:v>1.1727115602765152</c:v>
                </c:pt>
                <c:pt idx="82" formatCode="#,##0.000">
                  <c:v>1.1809402996511744</c:v>
                </c:pt>
                <c:pt idx="83" formatCode="#,##0.000">
                  <c:v>1.1717063216531627</c:v>
                </c:pt>
                <c:pt idx="84" formatCode="#,##0.000">
                  <c:v>1.1928286362081291</c:v>
                </c:pt>
                <c:pt idx="85" formatCode="#,##0.000">
                  <c:v>1.2048454756172078</c:v>
                </c:pt>
                <c:pt idx="86" formatCode="#,##0.000">
                  <c:v>1.2262206947215668</c:v>
                </c:pt>
                <c:pt idx="87" formatCode="#,##0.000">
                  <c:v>1.2217030448068271</c:v>
                </c:pt>
                <c:pt idx="88" formatCode="#,##0.000">
                  <c:v>1.2305164265902631</c:v>
                </c:pt>
                <c:pt idx="89" formatCode="#,##0.000">
                  <c:v>1.2388253663265316</c:v>
                </c:pt>
                <c:pt idx="90" formatCode="#,##0.000">
                  <c:v>1.2417977922286749</c:v>
                </c:pt>
                <c:pt idx="91" formatCode="#,##0.000">
                  <c:v>1.2378620506194751</c:v>
                </c:pt>
                <c:pt idx="92" formatCode="#,##0.000">
                  <c:v>1.2298771021167529</c:v>
                </c:pt>
                <c:pt idx="93" formatCode="#,##0.000">
                  <c:v>1.2057636786208592</c:v>
                </c:pt>
                <c:pt idx="94" formatCode="#,##0.000">
                  <c:v>1.2107939728924764</c:v>
                </c:pt>
                <c:pt idx="95" formatCode="#,##0.000">
                  <c:v>1.2098648334758784</c:v>
                </c:pt>
                <c:pt idx="96" formatCode="#,##0.000">
                  <c:v>1.2083282674568645</c:v>
                </c:pt>
                <c:pt idx="97" formatCode="#,##0.000">
                  <c:v>1.2213653830570972</c:v>
                </c:pt>
                <c:pt idx="98" formatCode="#,##0.000">
                  <c:v>1.228851813402998</c:v>
                </c:pt>
                <c:pt idx="99" formatCode="#,##0.000">
                  <c:v>1.2409752828383072</c:v>
                </c:pt>
                <c:pt idx="100" formatCode="#,##0.000">
                  <c:v>1.2409752828383072</c:v>
                </c:pt>
                <c:pt idx="101" formatCode="#,##0.000">
                  <c:v>1.2512409760890888</c:v>
                </c:pt>
                <c:pt idx="102" formatCode="#,##0.000">
                  <c:v>1.2512409760890888</c:v>
                </c:pt>
                <c:pt idx="103" formatCode="#,##0.000">
                  <c:v>1.2502431096923701</c:v>
                </c:pt>
                <c:pt idx="104" formatCode="#,##0.000">
                  <c:v>1.2681737576605294</c:v>
                </c:pt>
                <c:pt idx="105" formatCode="#,##0.000">
                  <c:v>1.2681737576605294</c:v>
                </c:pt>
                <c:pt idx="106" formatCode="#,##0.000">
                  <c:v>1.2754686540162037</c:v>
                </c:pt>
                <c:pt idx="107" formatCode="#,##0.000">
                  <c:v>1.2714016197516107</c:v>
                </c:pt>
                <c:pt idx="108" formatCode="#,##0.000">
                  <c:v>1.294074382171974</c:v>
                </c:pt>
                <c:pt idx="109" formatCode="#,##0.000">
                  <c:v>1.293959229901166</c:v>
                </c:pt>
                <c:pt idx="110" formatCode="#,##0.000">
                  <c:v>1.3177288177009736</c:v>
                </c:pt>
                <c:pt idx="111" formatCode="#,##0.000">
                  <c:v>1.3207717164570696</c:v>
                </c:pt>
                <c:pt idx="112" formatCode="#,##0.000">
                  <c:v>1.3267002591494399</c:v>
                </c:pt>
                <c:pt idx="113" formatCode="#,##0.000">
                  <c:v>1.3267002591494399</c:v>
                </c:pt>
                <c:pt idx="114" formatCode="#,##0.000">
                  <c:v>1.3357141629977669</c:v>
                </c:pt>
                <c:pt idx="115" formatCode="#,##0.000">
                  <c:v>1.3698877584650591</c:v>
                </c:pt>
                <c:pt idx="116" formatCode="#,##0.000">
                  <c:v>1.3741059300850873</c:v>
                </c:pt>
                <c:pt idx="117" formatCode="#,##0.000">
                  <c:v>1.3741059300850873</c:v>
                </c:pt>
                <c:pt idx="118" formatCode="#,##0.000">
                  <c:v>1.3995105764292526</c:v>
                </c:pt>
                <c:pt idx="119" formatCode="#,##0.000">
                  <c:v>1.4451686555881589</c:v>
                </c:pt>
                <c:pt idx="120" formatCode="#,##0.000">
                  <c:v>1.4472318100224828</c:v>
                </c:pt>
                <c:pt idx="121" formatCode="#,##0.000">
                  <c:v>1.4472318100224828</c:v>
                </c:pt>
                <c:pt idx="122" formatCode="#,##0.000">
                  <c:v>1.4496193989761614</c:v>
                </c:pt>
                <c:pt idx="123" formatCode="#,##0.000">
                  <c:v>1.4558189452532264</c:v>
                </c:pt>
                <c:pt idx="124" formatCode="#,##0.000">
                  <c:v>1.4788718861691628</c:v>
                </c:pt>
                <c:pt idx="125" formatCode="#,##0.000">
                  <c:v>1.5058871393457003</c:v>
                </c:pt>
                <c:pt idx="126" formatCode="#,##0.000">
                  <c:v>1.4707642853239737</c:v>
                </c:pt>
                <c:pt idx="127" formatCode="#,##0.000">
                  <c:v>1.4540111273099119</c:v>
                </c:pt>
              </c:numCache>
            </c:numRef>
          </c:yVal>
        </c:ser>
        <c:ser>
          <c:idx val="3"/>
          <c:order val="3"/>
          <c:tx>
            <c:strRef>
              <c:f>Indices!$E$10</c:f>
              <c:strCache>
                <c:ptCount val="1"/>
                <c:pt idx="0">
                  <c:v>D</c:v>
                </c:pt>
              </c:strCache>
            </c:strRef>
          </c:tx>
          <c:spPr>
            <a:ln w="12700">
              <a:solidFill>
                <a:srgbClr val="00FFFF"/>
              </a:solidFill>
              <a:prstDash val="solid"/>
            </a:ln>
          </c:spPr>
          <c:marker>
            <c:symbol val="none"/>
          </c:marker>
          <c:xVal>
            <c:numRef>
              <c:f>Indices!$A$11:$A$138</c:f>
              <c:numCache>
                <c:formatCode>dd/mm/yyyy</c:formatCode>
                <c:ptCount val="128"/>
                <c:pt idx="0">
                  <c:v>39813</c:v>
                </c:pt>
                <c:pt idx="1">
                  <c:v>39889</c:v>
                </c:pt>
                <c:pt idx="2">
                  <c:v>39956</c:v>
                </c:pt>
                <c:pt idx="3">
                  <c:v>39994</c:v>
                </c:pt>
                <c:pt idx="4">
                  <c:v>40002</c:v>
                </c:pt>
                <c:pt idx="5">
                  <c:v>40003</c:v>
                </c:pt>
                <c:pt idx="6">
                  <c:v>40015</c:v>
                </c:pt>
                <c:pt idx="7">
                  <c:v>40022</c:v>
                </c:pt>
                <c:pt idx="8">
                  <c:v>40023</c:v>
                </c:pt>
                <c:pt idx="9">
                  <c:v>40024</c:v>
                </c:pt>
                <c:pt idx="10">
                  <c:v>40028</c:v>
                </c:pt>
                <c:pt idx="11">
                  <c:v>40028</c:v>
                </c:pt>
                <c:pt idx="12">
                  <c:v>40031</c:v>
                </c:pt>
                <c:pt idx="13">
                  <c:v>40035</c:v>
                </c:pt>
                <c:pt idx="14">
                  <c:v>40036</c:v>
                </c:pt>
                <c:pt idx="15">
                  <c:v>40037</c:v>
                </c:pt>
                <c:pt idx="16">
                  <c:v>40037</c:v>
                </c:pt>
                <c:pt idx="17">
                  <c:v>40038</c:v>
                </c:pt>
                <c:pt idx="18">
                  <c:v>40039</c:v>
                </c:pt>
                <c:pt idx="19">
                  <c:v>40040</c:v>
                </c:pt>
                <c:pt idx="20">
                  <c:v>40043</c:v>
                </c:pt>
                <c:pt idx="21">
                  <c:v>40044</c:v>
                </c:pt>
                <c:pt idx="22">
                  <c:v>40045</c:v>
                </c:pt>
                <c:pt idx="23">
                  <c:v>40046</c:v>
                </c:pt>
                <c:pt idx="24">
                  <c:v>40049</c:v>
                </c:pt>
                <c:pt idx="25">
                  <c:v>40049</c:v>
                </c:pt>
                <c:pt idx="26">
                  <c:v>40050</c:v>
                </c:pt>
                <c:pt idx="27">
                  <c:v>40051</c:v>
                </c:pt>
                <c:pt idx="28">
                  <c:v>40053</c:v>
                </c:pt>
                <c:pt idx="29">
                  <c:v>40057</c:v>
                </c:pt>
                <c:pt idx="30">
                  <c:v>40058</c:v>
                </c:pt>
                <c:pt idx="31">
                  <c:v>40059</c:v>
                </c:pt>
                <c:pt idx="32">
                  <c:v>40060</c:v>
                </c:pt>
                <c:pt idx="33">
                  <c:v>40063</c:v>
                </c:pt>
                <c:pt idx="34">
                  <c:v>40064</c:v>
                </c:pt>
                <c:pt idx="35">
                  <c:v>40065</c:v>
                </c:pt>
                <c:pt idx="36">
                  <c:v>40066</c:v>
                </c:pt>
                <c:pt idx="37">
                  <c:v>40070</c:v>
                </c:pt>
                <c:pt idx="38">
                  <c:v>40073</c:v>
                </c:pt>
                <c:pt idx="39">
                  <c:v>40077</c:v>
                </c:pt>
                <c:pt idx="40">
                  <c:v>40079</c:v>
                </c:pt>
                <c:pt idx="41">
                  <c:v>40081</c:v>
                </c:pt>
                <c:pt idx="42">
                  <c:v>40084</c:v>
                </c:pt>
                <c:pt idx="43">
                  <c:v>40085</c:v>
                </c:pt>
                <c:pt idx="44">
                  <c:v>40085</c:v>
                </c:pt>
                <c:pt idx="45">
                  <c:v>40086</c:v>
                </c:pt>
                <c:pt idx="46">
                  <c:v>40087</c:v>
                </c:pt>
                <c:pt idx="47">
                  <c:v>40092</c:v>
                </c:pt>
                <c:pt idx="48">
                  <c:v>40093</c:v>
                </c:pt>
                <c:pt idx="49">
                  <c:v>40094</c:v>
                </c:pt>
                <c:pt idx="50">
                  <c:v>40098</c:v>
                </c:pt>
                <c:pt idx="51">
                  <c:v>40100</c:v>
                </c:pt>
                <c:pt idx="52">
                  <c:v>40101</c:v>
                </c:pt>
                <c:pt idx="53">
                  <c:v>40106</c:v>
                </c:pt>
                <c:pt idx="54">
                  <c:v>40109</c:v>
                </c:pt>
                <c:pt idx="55">
                  <c:v>40112</c:v>
                </c:pt>
                <c:pt idx="56">
                  <c:v>40113</c:v>
                </c:pt>
                <c:pt idx="57">
                  <c:v>40119</c:v>
                </c:pt>
                <c:pt idx="58">
                  <c:v>40123</c:v>
                </c:pt>
                <c:pt idx="59">
                  <c:v>40126</c:v>
                </c:pt>
                <c:pt idx="60">
                  <c:v>40130</c:v>
                </c:pt>
                <c:pt idx="61">
                  <c:v>40135</c:v>
                </c:pt>
                <c:pt idx="62">
                  <c:v>40143</c:v>
                </c:pt>
                <c:pt idx="63">
                  <c:v>40147</c:v>
                </c:pt>
                <c:pt idx="64">
                  <c:v>40148</c:v>
                </c:pt>
                <c:pt idx="65">
                  <c:v>40154</c:v>
                </c:pt>
                <c:pt idx="66">
                  <c:v>40161</c:v>
                </c:pt>
                <c:pt idx="67">
                  <c:v>40176</c:v>
                </c:pt>
                <c:pt idx="68">
                  <c:v>40184</c:v>
                </c:pt>
                <c:pt idx="69">
                  <c:v>40197</c:v>
                </c:pt>
                <c:pt idx="70">
                  <c:v>40212</c:v>
                </c:pt>
                <c:pt idx="71">
                  <c:v>40239</c:v>
                </c:pt>
                <c:pt idx="72">
                  <c:v>40245</c:v>
                </c:pt>
                <c:pt idx="73">
                  <c:v>40254</c:v>
                </c:pt>
                <c:pt idx="74">
                  <c:v>40266</c:v>
                </c:pt>
                <c:pt idx="75">
                  <c:v>40284</c:v>
                </c:pt>
                <c:pt idx="76">
                  <c:v>40290</c:v>
                </c:pt>
                <c:pt idx="77">
                  <c:v>40296</c:v>
                </c:pt>
                <c:pt idx="78">
                  <c:v>40296</c:v>
                </c:pt>
                <c:pt idx="79">
                  <c:v>40297</c:v>
                </c:pt>
                <c:pt idx="80">
                  <c:v>40298</c:v>
                </c:pt>
                <c:pt idx="81">
                  <c:v>40302</c:v>
                </c:pt>
                <c:pt idx="82">
                  <c:v>40304</c:v>
                </c:pt>
                <c:pt idx="83">
                  <c:v>40371</c:v>
                </c:pt>
                <c:pt idx="84">
                  <c:v>40400</c:v>
                </c:pt>
                <c:pt idx="85">
                  <c:v>40407</c:v>
                </c:pt>
                <c:pt idx="86">
                  <c:v>40423</c:v>
                </c:pt>
                <c:pt idx="87">
                  <c:v>40431</c:v>
                </c:pt>
                <c:pt idx="88">
                  <c:v>40445</c:v>
                </c:pt>
                <c:pt idx="89">
                  <c:v>40460</c:v>
                </c:pt>
                <c:pt idx="90">
                  <c:v>40465</c:v>
                </c:pt>
                <c:pt idx="91">
                  <c:v>40486</c:v>
                </c:pt>
                <c:pt idx="92">
                  <c:v>40494</c:v>
                </c:pt>
                <c:pt idx="93">
                  <c:v>40526</c:v>
                </c:pt>
                <c:pt idx="94">
                  <c:v>40534</c:v>
                </c:pt>
                <c:pt idx="95">
                  <c:v>40557</c:v>
                </c:pt>
                <c:pt idx="96">
                  <c:v>40568</c:v>
                </c:pt>
                <c:pt idx="97">
                  <c:v>40606</c:v>
                </c:pt>
                <c:pt idx="98">
                  <c:v>40620</c:v>
                </c:pt>
                <c:pt idx="99">
                  <c:v>40659</c:v>
                </c:pt>
                <c:pt idx="100">
                  <c:v>40659</c:v>
                </c:pt>
                <c:pt idx="101">
                  <c:v>40703</c:v>
                </c:pt>
                <c:pt idx="102">
                  <c:v>40703</c:v>
                </c:pt>
                <c:pt idx="103">
                  <c:v>40709</c:v>
                </c:pt>
                <c:pt idx="104">
                  <c:v>40757</c:v>
                </c:pt>
                <c:pt idx="105">
                  <c:v>40757</c:v>
                </c:pt>
                <c:pt idx="106">
                  <c:v>40759</c:v>
                </c:pt>
                <c:pt idx="107">
                  <c:v>40767</c:v>
                </c:pt>
                <c:pt idx="108">
                  <c:v>40907</c:v>
                </c:pt>
                <c:pt idx="109">
                  <c:v>40912</c:v>
                </c:pt>
                <c:pt idx="110">
                  <c:v>40945</c:v>
                </c:pt>
                <c:pt idx="111">
                  <c:v>40962</c:v>
                </c:pt>
                <c:pt idx="112">
                  <c:v>40966</c:v>
                </c:pt>
                <c:pt idx="113">
                  <c:v>40966</c:v>
                </c:pt>
                <c:pt idx="114">
                  <c:v>41003</c:v>
                </c:pt>
                <c:pt idx="115">
                  <c:v>41100</c:v>
                </c:pt>
                <c:pt idx="116">
                  <c:v>41103</c:v>
                </c:pt>
                <c:pt idx="117">
                  <c:v>41103</c:v>
                </c:pt>
                <c:pt idx="118">
                  <c:v>41134</c:v>
                </c:pt>
                <c:pt idx="119">
                  <c:v>41243</c:v>
                </c:pt>
                <c:pt idx="120">
                  <c:v>41246</c:v>
                </c:pt>
                <c:pt idx="121">
                  <c:v>41246</c:v>
                </c:pt>
                <c:pt idx="122">
                  <c:v>41253</c:v>
                </c:pt>
                <c:pt idx="123">
                  <c:v>41278</c:v>
                </c:pt>
                <c:pt idx="124">
                  <c:v>41360</c:v>
                </c:pt>
                <c:pt idx="125">
                  <c:v>41389</c:v>
                </c:pt>
                <c:pt idx="126">
                  <c:v>41491</c:v>
                </c:pt>
                <c:pt idx="127">
                  <c:v>41529</c:v>
                </c:pt>
              </c:numCache>
            </c:numRef>
          </c:xVal>
          <c:yVal>
            <c:numRef>
              <c:f>Indices!$E$11:$E$138</c:f>
              <c:numCache>
                <c:formatCode>\£#,##0.00</c:formatCode>
                <c:ptCount val="128"/>
                <c:pt idx="4" formatCode="#,##0.000">
                  <c:v>1</c:v>
                </c:pt>
                <c:pt idx="5" formatCode="#,##0.000">
                  <c:v>1.0010146432599762</c:v>
                </c:pt>
                <c:pt idx="6" formatCode="#,##0.000">
                  <c:v>1.0023532568458606</c:v>
                </c:pt>
                <c:pt idx="7" formatCode="#,##0.000">
                  <c:v>1.0084192533775895</c:v>
                </c:pt>
                <c:pt idx="8" formatCode="#,##0.000">
                  <c:v>1.0120107526347435</c:v>
                </c:pt>
                <c:pt idx="9" formatCode="#,##0.000">
                  <c:v>1.0161170268269293</c:v>
                </c:pt>
                <c:pt idx="10" formatCode="#,##0.000">
                  <c:v>1.0191400873527352</c:v>
                </c:pt>
                <c:pt idx="11" formatCode="#,##0.000">
                  <c:v>1.0191400873527352</c:v>
                </c:pt>
                <c:pt idx="12" formatCode="#,##0.000">
                  <c:v>1.033004995520846</c:v>
                </c:pt>
                <c:pt idx="13" formatCode="#,##0.000">
                  <c:v>1.043758457866</c:v>
                </c:pt>
                <c:pt idx="14" formatCode="#,##0.000">
                  <c:v>1.0468325364452866</c:v>
                </c:pt>
                <c:pt idx="15" formatCode="#,##0.000">
                  <c:v>1.0504222829872247</c:v>
                </c:pt>
                <c:pt idx="16" formatCode="#,##0.000">
                  <c:v>1.0504222829872247</c:v>
                </c:pt>
                <c:pt idx="17" formatCode="#,##0.000">
                  <c:v>1.0488578410522231</c:v>
                </c:pt>
                <c:pt idx="18" formatCode="#,##0.000">
                  <c:v>1.0514170820520505</c:v>
                </c:pt>
                <c:pt idx="19" formatCode="#,##0.000">
                  <c:v>1.0529084502660968</c:v>
                </c:pt>
                <c:pt idx="20" formatCode="#,##0.000">
                  <c:v>1.0595905438175603</c:v>
                </c:pt>
                <c:pt idx="21" formatCode="#,##0.000">
                  <c:v>1.066271806985831</c:v>
                </c:pt>
                <c:pt idx="22" formatCode="#,##0.000">
                  <c:v>1.0626455235834151</c:v>
                </c:pt>
                <c:pt idx="23" formatCode="#,##0.000">
                  <c:v>1.064173428657939</c:v>
                </c:pt>
                <c:pt idx="24" formatCode="#,##0.000">
                  <c:v>1.0636029554045705</c:v>
                </c:pt>
                <c:pt idx="25" formatCode="#,##0.000">
                  <c:v>1.0636029554045705</c:v>
                </c:pt>
                <c:pt idx="26" formatCode="#,##0.000">
                  <c:v>1.0630690190116798</c:v>
                </c:pt>
                <c:pt idx="27" formatCode="#,##0.000">
                  <c:v>1.0656274296283146</c:v>
                </c:pt>
                <c:pt idx="28" formatCode="#,##0.000">
                  <c:v>1.0712590884410431</c:v>
                </c:pt>
                <c:pt idx="29" formatCode="#,##0.000">
                  <c:v>1.0711851843368951</c:v>
                </c:pt>
                <c:pt idx="30" formatCode="#,##0.000">
                  <c:v>1.0773491187761288</c:v>
                </c:pt>
                <c:pt idx="31" formatCode="#,##0.000">
                  <c:v>1.0763003448037789</c:v>
                </c:pt>
                <c:pt idx="32" formatCode="#,##0.000">
                  <c:v>1.0767969139529994</c:v>
                </c:pt>
                <c:pt idx="33" formatCode="#,##0.000">
                  <c:v>1.0751951047743273</c:v>
                </c:pt>
                <c:pt idx="34" formatCode="#,##0.000">
                  <c:v>1.0756916739235474</c:v>
                </c:pt>
                <c:pt idx="35" formatCode="#,##0.000">
                  <c:v>1.0756734054933088</c:v>
                </c:pt>
                <c:pt idx="36" formatCode="#,##0.000">
                  <c:v>1.0756551370630698</c:v>
                </c:pt>
                <c:pt idx="37" formatCode="#,##0.000">
                  <c:v>1.0766109081178399</c:v>
                </c:pt>
                <c:pt idx="38" formatCode="#,##0.000">
                  <c:v>1.0868570063322689</c:v>
                </c:pt>
                <c:pt idx="39" formatCode="#,##0.000">
                  <c:v>1.0836915856017879</c:v>
                </c:pt>
                <c:pt idx="40" formatCode="#,##0.000">
                  <c:v>1.0836542183581175</c:v>
                </c:pt>
                <c:pt idx="41" formatCode="#,##0.000">
                  <c:v>1.0836168511144473</c:v>
                </c:pt>
                <c:pt idx="42" formatCode="#,##0.000">
                  <c:v>1.0835603850573452</c:v>
                </c:pt>
                <c:pt idx="43" formatCode="#,##0.000">
                  <c:v>1.0933265217864074</c:v>
                </c:pt>
                <c:pt idx="44" formatCode="#,##0.000">
                  <c:v>1.0933265217864074</c:v>
                </c:pt>
                <c:pt idx="45" formatCode="#,##0.000">
                  <c:v>1.0927934157767094</c:v>
                </c:pt>
                <c:pt idx="46" formatCode="#,##0.000">
                  <c:v>1.093803992122196</c:v>
                </c:pt>
                <c:pt idx="47" formatCode="#,##0.000">
                  <c:v>1.1029788960180731</c:v>
                </c:pt>
                <c:pt idx="48" formatCode="#,##0.000">
                  <c:v>1.106048822681396</c:v>
                </c:pt>
                <c:pt idx="49" formatCode="#,##0.000">
                  <c:v>1.1060297238679646</c:v>
                </c:pt>
                <c:pt idx="50" formatCode="#,##0.000">
                  <c:v>1.111102534792022</c:v>
                </c:pt>
                <c:pt idx="51" formatCode="#,##0.000">
                  <c:v>1.111064337165159</c:v>
                </c:pt>
                <c:pt idx="52" formatCode="#,##0.000">
                  <c:v>1.1089850576506983</c:v>
                </c:pt>
                <c:pt idx="53" formatCode="#,##0.000">
                  <c:v>1.1021975054337647</c:v>
                </c:pt>
                <c:pt idx="54" formatCode="#,##0.000">
                  <c:v>1.0959629884231537</c:v>
                </c:pt>
                <c:pt idx="55" formatCode="#,##0.000">
                  <c:v>1.0953916847865923</c:v>
                </c:pt>
                <c:pt idx="56" formatCode="#,##0.000">
                  <c:v>1.100501032571128</c:v>
                </c:pt>
                <c:pt idx="57" formatCode="#,##0.000">
                  <c:v>1.1014352136628882</c:v>
                </c:pt>
                <c:pt idx="58" formatCode="#,##0.000">
                  <c:v>1.0972417785398745</c:v>
                </c:pt>
                <c:pt idx="59" formatCode="#,##0.000">
                  <c:v>1.0966704749033134</c:v>
                </c:pt>
                <c:pt idx="60" formatCode="#,##0.000">
                  <c:v>1.1001971123226084</c:v>
                </c:pt>
                <c:pt idx="61" formatCode="#,##0.000">
                  <c:v>1.0995876110591842</c:v>
                </c:pt>
                <c:pt idx="62" formatCode="#,##0.000">
                  <c:v>1.1092109218791062</c:v>
                </c:pt>
                <c:pt idx="63" formatCode="#,##0.000">
                  <c:v>1.1142787505040077</c:v>
                </c:pt>
                <c:pt idx="64" formatCode="#,##0.000">
                  <c:v>1.1127159693353914</c:v>
                </c:pt>
                <c:pt idx="65" formatCode="#,##0.000">
                  <c:v>1.1095148421276255</c:v>
                </c:pt>
                <c:pt idx="66" formatCode="#,##0.000">
                  <c:v>1.1026940745829852</c:v>
                </c:pt>
                <c:pt idx="67" formatCode="#,##0.000">
                  <c:v>1.0931538020823308</c:v>
                </c:pt>
                <c:pt idx="68" formatCode="#,##0.000">
                  <c:v>1.0981435746871206</c:v>
                </c:pt>
                <c:pt idx="69" formatCode="#,##0.000">
                  <c:v>1.1210272747108854</c:v>
                </c:pt>
                <c:pt idx="70" formatCode="#,##0.000">
                  <c:v>1.1284450877710599</c:v>
                </c:pt>
                <c:pt idx="71" formatCode="#,##0.000">
                  <c:v>1.1186739687428415</c:v>
                </c:pt>
                <c:pt idx="72" formatCode="#,##0.000">
                  <c:v>1.1257480031612481</c:v>
                </c:pt>
                <c:pt idx="73" formatCode="#,##0.000">
                  <c:v>1.1296815283449544</c:v>
                </c:pt>
                <c:pt idx="74" formatCode="#,##0.000">
                  <c:v>1.1376615108265706</c:v>
                </c:pt>
                <c:pt idx="75" formatCode="#,##0.000">
                  <c:v>1.1501388486797199</c:v>
                </c:pt>
                <c:pt idx="76" formatCode="#,##0.000">
                  <c:v>1.1510456271261222</c:v>
                </c:pt>
                <c:pt idx="77" formatCode="#,##0.000">
                  <c:v>1.153492444621451</c:v>
                </c:pt>
                <c:pt idx="78" formatCode="#,##0.000">
                  <c:v>1.153492444621451</c:v>
                </c:pt>
                <c:pt idx="79" formatCode="#,##0.000">
                  <c:v>1.15449828883443</c:v>
                </c:pt>
                <c:pt idx="80" formatCode="#,##0.000">
                  <c:v>1.152426118985048</c:v>
                </c:pt>
                <c:pt idx="81" formatCode="#,##0.000">
                  <c:v>1.1523465668425263</c:v>
                </c:pt>
                <c:pt idx="82" formatCode="#,##0.000">
                  <c:v>1.1646199367760866</c:v>
                </c:pt>
                <c:pt idx="83" formatCode="#,##0.000">
                  <c:v>1.1663488336817105</c:v>
                </c:pt>
                <c:pt idx="84" formatCode="#,##0.000">
                  <c:v>1.1918872509419087</c:v>
                </c:pt>
                <c:pt idx="85" formatCode="#,##0.000">
                  <c:v>1.1984012637079777</c:v>
                </c:pt>
                <c:pt idx="86" formatCode="#,##0.000">
                  <c:v>1.2349336780891274</c:v>
                </c:pt>
                <c:pt idx="87" formatCode="#,##0.000">
                  <c:v>1.2260603449318344</c:v>
                </c:pt>
                <c:pt idx="88" formatCode="#,##0.000">
                  <c:v>1.2329296179508085</c:v>
                </c:pt>
                <c:pt idx="89" formatCode="#,##0.000">
                  <c:v>1.2376842206606975</c:v>
                </c:pt>
                <c:pt idx="90" formatCode="#,##0.000">
                  <c:v>1.2442712470370261</c:v>
                </c:pt>
                <c:pt idx="91" formatCode="#,##0.000">
                  <c:v>1.2335916443423414</c:v>
                </c:pt>
                <c:pt idx="92" formatCode="#,##0.000">
                  <c:v>1.223193743412613</c:v>
                </c:pt>
                <c:pt idx="93" formatCode="#,##0.000">
                  <c:v>1.1841870394479654</c:v>
                </c:pt>
                <c:pt idx="94" formatCode="#,##0.000">
                  <c:v>1.1860674123509938</c:v>
                </c:pt>
                <c:pt idx="95" formatCode="#,##0.000">
                  <c:v>1.1809995049702151</c:v>
                </c:pt>
                <c:pt idx="96" formatCode="#,##0.000">
                  <c:v>1.1843505027545167</c:v>
                </c:pt>
                <c:pt idx="97" formatCode="#,##0.000">
                  <c:v>1.2055200907082868</c:v>
                </c:pt>
                <c:pt idx="98" formatCode="#,##0.000">
                  <c:v>1.2200263694093376</c:v>
                </c:pt>
                <c:pt idx="99" formatCode="#,##0.000">
                  <c:v>1.2350126853539605</c:v>
                </c:pt>
                <c:pt idx="100" formatCode="#,##0.000">
                  <c:v>1.2350126853539605</c:v>
                </c:pt>
                <c:pt idx="101" formatCode="#,##0.000">
                  <c:v>1.2483428670934471</c:v>
                </c:pt>
                <c:pt idx="102" formatCode="#,##0.000">
                  <c:v>1.2483428670934471</c:v>
                </c:pt>
                <c:pt idx="103" formatCode="#,##0.000">
                  <c:v>1.2492325615043802</c:v>
                </c:pt>
                <c:pt idx="104" formatCode="#,##0.000">
                  <c:v>1.2593971342799886</c:v>
                </c:pt>
                <c:pt idx="105" formatCode="#,##0.000">
                  <c:v>1.2593971342799886</c:v>
                </c:pt>
                <c:pt idx="106" formatCode="#,##0.000">
                  <c:v>1.2629170858909331</c:v>
                </c:pt>
                <c:pt idx="107" formatCode="#,##0.000">
                  <c:v>1.2571439852495143</c:v>
                </c:pt>
                <c:pt idx="108" formatCode="#,##0.000">
                  <c:v>1.2443553509174252</c:v>
                </c:pt>
                <c:pt idx="109" formatCode="#,##0.000">
                  <c:v>1.2508388853503043</c:v>
                </c:pt>
                <c:pt idx="110" formatCode="#,##0.000">
                  <c:v>1.2759440459774829</c:v>
                </c:pt>
                <c:pt idx="111" formatCode="#,##0.000">
                  <c:v>1.2750328733356446</c:v>
                </c:pt>
                <c:pt idx="112" formatCode="#,##0.000">
                  <c:v>1.2847269902458616</c:v>
                </c:pt>
                <c:pt idx="113" formatCode="#,##0.000">
                  <c:v>1.2847269902458616</c:v>
                </c:pt>
                <c:pt idx="114" formatCode="#,##0.000">
                  <c:v>1.2965082129399439</c:v>
                </c:pt>
                <c:pt idx="115" formatCode="#,##0.000">
                  <c:v>1.3336143350850749</c:v>
                </c:pt>
                <c:pt idx="116" formatCode="#,##0.000">
                  <c:v>1.3416310847702217</c:v>
                </c:pt>
                <c:pt idx="117" formatCode="#,##0.000">
                  <c:v>1.3416310847702217</c:v>
                </c:pt>
                <c:pt idx="118" formatCode="#,##0.000">
                  <c:v>1.369665042569304</c:v>
                </c:pt>
                <c:pt idx="119" formatCode="#,##0.000">
                  <c:v>1.4284215642856453</c:v>
                </c:pt>
                <c:pt idx="120" formatCode="#,##0.000">
                  <c:v>1.4283417316441878</c:v>
                </c:pt>
                <c:pt idx="121" formatCode="#,##0.000">
                  <c:v>1.4283417316441878</c:v>
                </c:pt>
                <c:pt idx="122" formatCode="#,##0.000">
                  <c:v>1.4331982173328517</c:v>
                </c:pt>
                <c:pt idx="123" formatCode="#,##0.000">
                  <c:v>1.4244659173807004</c:v>
                </c:pt>
                <c:pt idx="124" formatCode="#,##0.000">
                  <c:v>1.4539716383084709</c:v>
                </c:pt>
                <c:pt idx="125" formatCode="#,##0.000">
                  <c:v>1.4798733993086259</c:v>
                </c:pt>
                <c:pt idx="126" formatCode="#,##0.000">
                  <c:v>1.4489482298240324</c:v>
                </c:pt>
                <c:pt idx="127" formatCode="#,##0.000">
                  <c:v>1.4278545710934756</c:v>
                </c:pt>
              </c:numCache>
            </c:numRef>
          </c:yVal>
        </c:ser>
        <c:ser>
          <c:idx val="4"/>
          <c:order val="4"/>
          <c:tx>
            <c:strRef>
              <c:f>Indices!$F$10</c:f>
              <c:strCache>
                <c:ptCount val="1"/>
                <c:pt idx="0">
                  <c:v>E</c:v>
                </c:pt>
              </c:strCache>
            </c:strRef>
          </c:tx>
          <c:spPr>
            <a:ln w="12700">
              <a:solidFill>
                <a:srgbClr val="800080"/>
              </a:solidFill>
              <a:prstDash val="solid"/>
            </a:ln>
          </c:spPr>
          <c:marker>
            <c:symbol val="none"/>
          </c:marker>
          <c:xVal>
            <c:numRef>
              <c:f>Indices!$A$11:$A$138</c:f>
              <c:numCache>
                <c:formatCode>dd/mm/yyyy</c:formatCode>
                <c:ptCount val="128"/>
                <c:pt idx="0">
                  <c:v>39813</c:v>
                </c:pt>
                <c:pt idx="1">
                  <c:v>39889</c:v>
                </c:pt>
                <c:pt idx="2">
                  <c:v>39956</c:v>
                </c:pt>
                <c:pt idx="3">
                  <c:v>39994</c:v>
                </c:pt>
                <c:pt idx="4">
                  <c:v>40002</c:v>
                </c:pt>
                <c:pt idx="5">
                  <c:v>40003</c:v>
                </c:pt>
                <c:pt idx="6">
                  <c:v>40015</c:v>
                </c:pt>
                <c:pt idx="7">
                  <c:v>40022</c:v>
                </c:pt>
                <c:pt idx="8">
                  <c:v>40023</c:v>
                </c:pt>
                <c:pt idx="9">
                  <c:v>40024</c:v>
                </c:pt>
                <c:pt idx="10">
                  <c:v>40028</c:v>
                </c:pt>
                <c:pt idx="11">
                  <c:v>40028</c:v>
                </c:pt>
                <c:pt idx="12">
                  <c:v>40031</c:v>
                </c:pt>
                <c:pt idx="13">
                  <c:v>40035</c:v>
                </c:pt>
                <c:pt idx="14">
                  <c:v>40036</c:v>
                </c:pt>
                <c:pt idx="15">
                  <c:v>40037</c:v>
                </c:pt>
                <c:pt idx="16">
                  <c:v>40037</c:v>
                </c:pt>
                <c:pt idx="17">
                  <c:v>40038</c:v>
                </c:pt>
                <c:pt idx="18">
                  <c:v>40039</c:v>
                </c:pt>
                <c:pt idx="19">
                  <c:v>40040</c:v>
                </c:pt>
                <c:pt idx="20">
                  <c:v>40043</c:v>
                </c:pt>
                <c:pt idx="21">
                  <c:v>40044</c:v>
                </c:pt>
                <c:pt idx="22">
                  <c:v>40045</c:v>
                </c:pt>
                <c:pt idx="23">
                  <c:v>40046</c:v>
                </c:pt>
                <c:pt idx="24">
                  <c:v>40049</c:v>
                </c:pt>
                <c:pt idx="25">
                  <c:v>40049</c:v>
                </c:pt>
                <c:pt idx="26">
                  <c:v>40050</c:v>
                </c:pt>
                <c:pt idx="27">
                  <c:v>40051</c:v>
                </c:pt>
                <c:pt idx="28">
                  <c:v>40053</c:v>
                </c:pt>
                <c:pt idx="29">
                  <c:v>40057</c:v>
                </c:pt>
                <c:pt idx="30">
                  <c:v>40058</c:v>
                </c:pt>
                <c:pt idx="31">
                  <c:v>40059</c:v>
                </c:pt>
                <c:pt idx="32">
                  <c:v>40060</c:v>
                </c:pt>
                <c:pt idx="33">
                  <c:v>40063</c:v>
                </c:pt>
                <c:pt idx="34">
                  <c:v>40064</c:v>
                </c:pt>
                <c:pt idx="35">
                  <c:v>40065</c:v>
                </c:pt>
                <c:pt idx="36">
                  <c:v>40066</c:v>
                </c:pt>
                <c:pt idx="37">
                  <c:v>40070</c:v>
                </c:pt>
                <c:pt idx="38">
                  <c:v>40073</c:v>
                </c:pt>
                <c:pt idx="39">
                  <c:v>40077</c:v>
                </c:pt>
                <c:pt idx="40">
                  <c:v>40079</c:v>
                </c:pt>
                <c:pt idx="41">
                  <c:v>40081</c:v>
                </c:pt>
                <c:pt idx="42">
                  <c:v>40084</c:v>
                </c:pt>
                <c:pt idx="43">
                  <c:v>40085</c:v>
                </c:pt>
                <c:pt idx="44">
                  <c:v>40085</c:v>
                </c:pt>
                <c:pt idx="45">
                  <c:v>40086</c:v>
                </c:pt>
                <c:pt idx="46">
                  <c:v>40087</c:v>
                </c:pt>
                <c:pt idx="47">
                  <c:v>40092</c:v>
                </c:pt>
                <c:pt idx="48">
                  <c:v>40093</c:v>
                </c:pt>
                <c:pt idx="49">
                  <c:v>40094</c:v>
                </c:pt>
                <c:pt idx="50">
                  <c:v>40098</c:v>
                </c:pt>
                <c:pt idx="51">
                  <c:v>40100</c:v>
                </c:pt>
                <c:pt idx="52">
                  <c:v>40101</c:v>
                </c:pt>
                <c:pt idx="53">
                  <c:v>40106</c:v>
                </c:pt>
                <c:pt idx="54">
                  <c:v>40109</c:v>
                </c:pt>
                <c:pt idx="55">
                  <c:v>40112</c:v>
                </c:pt>
                <c:pt idx="56">
                  <c:v>40113</c:v>
                </c:pt>
                <c:pt idx="57">
                  <c:v>40119</c:v>
                </c:pt>
                <c:pt idx="58">
                  <c:v>40123</c:v>
                </c:pt>
                <c:pt idx="59">
                  <c:v>40126</c:v>
                </c:pt>
                <c:pt idx="60">
                  <c:v>40130</c:v>
                </c:pt>
                <c:pt idx="61">
                  <c:v>40135</c:v>
                </c:pt>
                <c:pt idx="62">
                  <c:v>40143</c:v>
                </c:pt>
                <c:pt idx="63">
                  <c:v>40147</c:v>
                </c:pt>
                <c:pt idx="64">
                  <c:v>40148</c:v>
                </c:pt>
                <c:pt idx="65">
                  <c:v>40154</c:v>
                </c:pt>
                <c:pt idx="66">
                  <c:v>40161</c:v>
                </c:pt>
                <c:pt idx="67">
                  <c:v>40176</c:v>
                </c:pt>
                <c:pt idx="68">
                  <c:v>40184</c:v>
                </c:pt>
                <c:pt idx="69">
                  <c:v>40197</c:v>
                </c:pt>
                <c:pt idx="70">
                  <c:v>40212</c:v>
                </c:pt>
                <c:pt idx="71">
                  <c:v>40239</c:v>
                </c:pt>
                <c:pt idx="72">
                  <c:v>40245</c:v>
                </c:pt>
                <c:pt idx="73">
                  <c:v>40254</c:v>
                </c:pt>
                <c:pt idx="74">
                  <c:v>40266</c:v>
                </c:pt>
                <c:pt idx="75">
                  <c:v>40284</c:v>
                </c:pt>
                <c:pt idx="76">
                  <c:v>40290</c:v>
                </c:pt>
                <c:pt idx="77">
                  <c:v>40296</c:v>
                </c:pt>
                <c:pt idx="78">
                  <c:v>40296</c:v>
                </c:pt>
                <c:pt idx="79">
                  <c:v>40297</c:v>
                </c:pt>
                <c:pt idx="80">
                  <c:v>40298</c:v>
                </c:pt>
                <c:pt idx="81">
                  <c:v>40302</c:v>
                </c:pt>
                <c:pt idx="82">
                  <c:v>40304</c:v>
                </c:pt>
                <c:pt idx="83">
                  <c:v>40371</c:v>
                </c:pt>
                <c:pt idx="84">
                  <c:v>40400</c:v>
                </c:pt>
                <c:pt idx="85">
                  <c:v>40407</c:v>
                </c:pt>
                <c:pt idx="86">
                  <c:v>40423</c:v>
                </c:pt>
                <c:pt idx="87">
                  <c:v>40431</c:v>
                </c:pt>
                <c:pt idx="88">
                  <c:v>40445</c:v>
                </c:pt>
                <c:pt idx="89">
                  <c:v>40460</c:v>
                </c:pt>
                <c:pt idx="90">
                  <c:v>40465</c:v>
                </c:pt>
                <c:pt idx="91">
                  <c:v>40486</c:v>
                </c:pt>
                <c:pt idx="92">
                  <c:v>40494</c:v>
                </c:pt>
                <c:pt idx="93">
                  <c:v>40526</c:v>
                </c:pt>
                <c:pt idx="94">
                  <c:v>40534</c:v>
                </c:pt>
                <c:pt idx="95">
                  <c:v>40557</c:v>
                </c:pt>
                <c:pt idx="96">
                  <c:v>40568</c:v>
                </c:pt>
                <c:pt idx="97">
                  <c:v>40606</c:v>
                </c:pt>
                <c:pt idx="98">
                  <c:v>40620</c:v>
                </c:pt>
                <c:pt idx="99">
                  <c:v>40659</c:v>
                </c:pt>
                <c:pt idx="100">
                  <c:v>40659</c:v>
                </c:pt>
                <c:pt idx="101">
                  <c:v>40703</c:v>
                </c:pt>
                <c:pt idx="102">
                  <c:v>40703</c:v>
                </c:pt>
                <c:pt idx="103">
                  <c:v>40709</c:v>
                </c:pt>
                <c:pt idx="104">
                  <c:v>40757</c:v>
                </c:pt>
                <c:pt idx="105">
                  <c:v>40757</c:v>
                </c:pt>
                <c:pt idx="106">
                  <c:v>40759</c:v>
                </c:pt>
                <c:pt idx="107">
                  <c:v>40767</c:v>
                </c:pt>
                <c:pt idx="108">
                  <c:v>40907</c:v>
                </c:pt>
                <c:pt idx="109">
                  <c:v>40912</c:v>
                </c:pt>
                <c:pt idx="110">
                  <c:v>40945</c:v>
                </c:pt>
                <c:pt idx="111">
                  <c:v>40962</c:v>
                </c:pt>
                <c:pt idx="112">
                  <c:v>40966</c:v>
                </c:pt>
                <c:pt idx="113">
                  <c:v>40966</c:v>
                </c:pt>
                <c:pt idx="114">
                  <c:v>41003</c:v>
                </c:pt>
                <c:pt idx="115">
                  <c:v>41100</c:v>
                </c:pt>
                <c:pt idx="116">
                  <c:v>41103</c:v>
                </c:pt>
                <c:pt idx="117">
                  <c:v>41103</c:v>
                </c:pt>
                <c:pt idx="118">
                  <c:v>41134</c:v>
                </c:pt>
                <c:pt idx="119">
                  <c:v>41243</c:v>
                </c:pt>
                <c:pt idx="120">
                  <c:v>41246</c:v>
                </c:pt>
                <c:pt idx="121">
                  <c:v>41246</c:v>
                </c:pt>
                <c:pt idx="122">
                  <c:v>41253</c:v>
                </c:pt>
                <c:pt idx="123">
                  <c:v>41278</c:v>
                </c:pt>
                <c:pt idx="124">
                  <c:v>41360</c:v>
                </c:pt>
                <c:pt idx="125">
                  <c:v>41389</c:v>
                </c:pt>
                <c:pt idx="126">
                  <c:v>41491</c:v>
                </c:pt>
                <c:pt idx="127">
                  <c:v>41529</c:v>
                </c:pt>
              </c:numCache>
            </c:numRef>
          </c:xVal>
          <c:yVal>
            <c:numRef>
              <c:f>Indices!$F$11:$F$138</c:f>
              <c:numCache>
                <c:formatCode>\£#,##0.00</c:formatCode>
                <c:ptCount val="128"/>
                <c:pt idx="4" formatCode="#,##0.000">
                  <c:v>1</c:v>
                </c:pt>
                <c:pt idx="5" formatCode="#,##0.000">
                  <c:v>1.0017957460594453</c:v>
                </c:pt>
                <c:pt idx="6" formatCode="#,##0.000">
                  <c:v>0.972235003234728</c:v>
                </c:pt>
                <c:pt idx="7" formatCode="#,##0.000">
                  <c:v>0.95835101419404589</c:v>
                </c:pt>
                <c:pt idx="8" formatCode="#,##0.000">
                  <c:v>0.96796277727481883</c:v>
                </c:pt>
                <c:pt idx="9" formatCode="#,##0.000">
                  <c:v>0.96675236294144606</c:v>
                </c:pt>
                <c:pt idx="10" formatCode="#,##0.000">
                  <c:v>0.98114913834996076</c:v>
                </c:pt>
                <c:pt idx="11" formatCode="#,##0.000">
                  <c:v>0.98114913834996076</c:v>
                </c:pt>
                <c:pt idx="12" formatCode="#,##0.000">
                  <c:v>0.97631543119271524</c:v>
                </c:pt>
                <c:pt idx="13" formatCode="#,##0.000">
                  <c:v>0.99131244490776305</c:v>
                </c:pt>
                <c:pt idx="14" formatCode="#,##0.000">
                  <c:v>0.99431065512433581</c:v>
                </c:pt>
                <c:pt idx="15" formatCode="#,##0.000">
                  <c:v>0.99009408039814484</c:v>
                </c:pt>
                <c:pt idx="16" formatCode="#,##0.000">
                  <c:v>0.99009408039814484</c:v>
                </c:pt>
                <c:pt idx="17" formatCode="#,##0.000">
                  <c:v>0.98948489814333573</c:v>
                </c:pt>
                <c:pt idx="18" formatCode="#,##0.000">
                  <c:v>0.98947694796709029</c:v>
                </c:pt>
                <c:pt idx="19" formatCode="#,##0.000">
                  <c:v>0.99846959107274713</c:v>
                </c:pt>
                <c:pt idx="20" formatCode="#,##0.000">
                  <c:v>1.0092808369945552</c:v>
                </c:pt>
                <c:pt idx="21" formatCode="#,##0.000">
                  <c:v>1.0122780534390972</c:v>
                </c:pt>
                <c:pt idx="22" formatCode="#,##0.000">
                  <c:v>1.0098651749485972</c:v>
                </c:pt>
                <c:pt idx="23" formatCode="#,##0.000">
                  <c:v>1.0062508260730005</c:v>
                </c:pt>
                <c:pt idx="24" formatCode="#,##0.000">
                  <c:v>1.0068272138507972</c:v>
                </c:pt>
                <c:pt idx="25" formatCode="#,##0.000">
                  <c:v>1.0068272138507972</c:v>
                </c:pt>
                <c:pt idx="26" formatCode="#,##0.000">
                  <c:v>1.0050155674388606</c:v>
                </c:pt>
                <c:pt idx="27" formatCode="#,##0.000">
                  <c:v>1.0128216467398812</c:v>
                </c:pt>
                <c:pt idx="28" formatCode="#,##0.000">
                  <c:v>1.0122035205367959</c:v>
                </c:pt>
                <c:pt idx="29" formatCode="#,##0.000">
                  <c:v>1.0073618632033048</c:v>
                </c:pt>
                <c:pt idx="30" formatCode="#,##0.000">
                  <c:v>1.0151669487322947</c:v>
                </c:pt>
                <c:pt idx="31" formatCode="#,##0.000">
                  <c:v>1.0139565343989221</c:v>
                </c:pt>
                <c:pt idx="32" formatCode="#,##0.000">
                  <c:v>1.0073370189025377</c:v>
                </c:pt>
                <c:pt idx="33" formatCode="#,##0.000">
                  <c:v>0.9994991388965353</c:v>
                </c:pt>
                <c:pt idx="34" formatCode="#,##0.000">
                  <c:v>1.0109096293528457</c:v>
                </c:pt>
                <c:pt idx="35" formatCode="#,##0.000">
                  <c:v>1.0103004470980366</c:v>
                </c:pt>
                <c:pt idx="36" formatCode="#,##0.000">
                  <c:v>0.9994742945957682</c:v>
                </c:pt>
                <c:pt idx="37" formatCode="#,##0.000">
                  <c:v>1.0114611728298752</c:v>
                </c:pt>
                <c:pt idx="38" formatCode="#,##0.000">
                  <c:v>1.0144414951498957</c:v>
                </c:pt>
                <c:pt idx="39" formatCode="#,##0.000">
                  <c:v>0.99938386134097601</c:v>
                </c:pt>
                <c:pt idx="40" formatCode="#,##0.000">
                  <c:v>0.99516132398260104</c:v>
                </c:pt>
                <c:pt idx="41" formatCode="#,##0.000">
                  <c:v>0.99814959647886681</c:v>
                </c:pt>
                <c:pt idx="42" formatCode="#,##0.000">
                  <c:v>1.0125463718873817</c:v>
                </c:pt>
                <c:pt idx="43" formatCode="#,##0.000">
                  <c:v>1.0143411241747966</c:v>
                </c:pt>
                <c:pt idx="44" formatCode="#,##0.000">
                  <c:v>1.0143411241747966</c:v>
                </c:pt>
                <c:pt idx="45" formatCode="#,##0.000">
                  <c:v>1.0131307098414237</c:v>
                </c:pt>
                <c:pt idx="46" formatCode="#,##0.000">
                  <c:v>1.0203335695198195</c:v>
                </c:pt>
                <c:pt idx="47" formatCode="#,##0.000">
                  <c:v>1.0407208027292956</c:v>
                </c:pt>
                <c:pt idx="48" formatCode="#,##0.000">
                  <c:v>1.0437170254018069</c:v>
                </c:pt>
                <c:pt idx="49" formatCode="#,##0.000">
                  <c:v>1.0485159505379786</c:v>
                </c:pt>
                <c:pt idx="50" formatCode="#,##0.000">
                  <c:v>1.0538882821358546</c:v>
                </c:pt>
                <c:pt idx="51" formatCode="#,##0.000">
                  <c:v>1.0508672151625762</c:v>
                </c:pt>
                <c:pt idx="52" formatCode="#,##0.000">
                  <c:v>1.0412455143614965</c:v>
                </c:pt>
                <c:pt idx="53" formatCode="#,##0.000">
                  <c:v>1.0430044908558067</c:v>
                </c:pt>
                <c:pt idx="54" formatCode="#,##0.000">
                  <c:v>1.0357698304724294</c:v>
                </c:pt>
                <c:pt idx="55" formatCode="#,##0.000">
                  <c:v>1.0423525764036783</c:v>
                </c:pt>
                <c:pt idx="56" formatCode="#,##0.000">
                  <c:v>1.0393315094303996</c:v>
                </c:pt>
                <c:pt idx="57" formatCode="#,##0.000">
                  <c:v>1.0470988316222236</c:v>
                </c:pt>
                <c:pt idx="58" formatCode="#,##0.000">
                  <c:v>1.0314449345948937</c:v>
                </c:pt>
                <c:pt idx="59" formatCode="#,##0.000">
                  <c:v>1.0404306212963359</c:v>
                </c:pt>
                <c:pt idx="60" formatCode="#,##0.000">
                  <c:v>1.0470034295072779</c:v>
                </c:pt>
                <c:pt idx="61" formatCode="#,##0.000">
                  <c:v>1.054769757927071</c:v>
                </c:pt>
                <c:pt idx="62" formatCode="#,##0.000">
                  <c:v>1.0559016642700199</c:v>
                </c:pt>
                <c:pt idx="63" formatCode="#,##0.000">
                  <c:v>1.059470299632205</c:v>
                </c:pt>
                <c:pt idx="64" formatCode="#,##0.000">
                  <c:v>1.058260879070863</c:v>
                </c:pt>
                <c:pt idx="65" formatCode="#,##0.000">
                  <c:v>1.052202844771815</c:v>
                </c:pt>
                <c:pt idx="66" formatCode="#,##0.000">
                  <c:v>1.0491390456012171</c:v>
                </c:pt>
                <c:pt idx="67" formatCode="#,##0.000">
                  <c:v>1.0327974583286543</c:v>
                </c:pt>
                <c:pt idx="68" formatCode="#,##0.000">
                  <c:v>1.0387342524399588</c:v>
                </c:pt>
                <c:pt idx="69" formatCode="#,##0.000">
                  <c:v>1.0620372127874611</c:v>
                </c:pt>
                <c:pt idx="70" formatCode="#,##0.000">
                  <c:v>1.0456986068309901</c:v>
                </c:pt>
                <c:pt idx="71" formatCode="#,##0.000">
                  <c:v>1.0202600303895488</c:v>
                </c:pt>
                <c:pt idx="72" formatCode="#,##0.000">
                  <c:v>1.0298111733764497</c:v>
                </c:pt>
                <c:pt idx="73" formatCode="#,##0.000">
                  <c:v>1.0273346934759859</c:v>
                </c:pt>
                <c:pt idx="74" formatCode="#,##0.000">
                  <c:v>1.0368341603172915</c:v>
                </c:pt>
                <c:pt idx="75" formatCode="#,##0.000">
                  <c:v>1.0462799634689401</c:v>
                </c:pt>
                <c:pt idx="76" formatCode="#,##0.000">
                  <c:v>1.0522266953005512</c:v>
                </c:pt>
                <c:pt idx="77" formatCode="#,##0.000">
                  <c:v>1.0413776860415775</c:v>
                </c:pt>
                <c:pt idx="78" formatCode="#,##0.000">
                  <c:v>1.0413776860415775</c:v>
                </c:pt>
                <c:pt idx="79" formatCode="#,##0.000">
                  <c:v>1.040169259252266</c:v>
                </c:pt>
                <c:pt idx="80" formatCode="#,##0.000">
                  <c:v>1.0425602747580911</c:v>
                </c:pt>
                <c:pt idx="81" formatCode="#,##0.000">
                  <c:v>1.0539230641569286</c:v>
                </c:pt>
                <c:pt idx="82" formatCode="#,##0.000">
                  <c:v>1.0617033053851512</c:v>
                </c:pt>
                <c:pt idx="83" formatCode="#,##0.000">
                  <c:v>1.063516939341149</c:v>
                </c:pt>
                <c:pt idx="84" formatCode="#,##0.000">
                  <c:v>1.0668589946803384</c:v>
                </c:pt>
                <c:pt idx="85" formatCode="#,##0.000">
                  <c:v>1.0859761872346008</c:v>
                </c:pt>
                <c:pt idx="86" formatCode="#,##0.000">
                  <c:v>1.1020136802657745</c:v>
                </c:pt>
                <c:pt idx="87" formatCode="#,##0.000">
                  <c:v>1.1055356083425174</c:v>
                </c:pt>
                <c:pt idx="88" formatCode="#,##0.000">
                  <c:v>1.1179905532030763</c:v>
                </c:pt>
                <c:pt idx="89" formatCode="#,##0.000">
                  <c:v>1.1214290044292419</c:v>
                </c:pt>
                <c:pt idx="90" formatCode="#,##0.000">
                  <c:v>1.1297876209793225</c:v>
                </c:pt>
                <c:pt idx="91" formatCode="#,##0.000">
                  <c:v>1.1032399949516383</c:v>
                </c:pt>
                <c:pt idx="92" formatCode="#,##0.000">
                  <c:v>1.1013707097619221</c:v>
                </c:pt>
                <c:pt idx="93" formatCode="#,##0.000">
                  <c:v>1.0920998104876738</c:v>
                </c:pt>
                <c:pt idx="94" formatCode="#,##0.000">
                  <c:v>1.1123836914059588</c:v>
                </c:pt>
                <c:pt idx="95" formatCode="#,##0.000">
                  <c:v>1.1008002846163096</c:v>
                </c:pt>
                <c:pt idx="96" formatCode="#,##0.000">
                  <c:v>1.0881316787691537</c:v>
                </c:pt>
                <c:pt idx="97" formatCode="#,##0.000">
                  <c:v>1.1117258143216462</c:v>
                </c:pt>
                <c:pt idx="98" formatCode="#,##0.000">
                  <c:v>1.1265548805635084</c:v>
                </c:pt>
                <c:pt idx="99" formatCode="#,##0.000">
                  <c:v>1.1363614229622954</c:v>
                </c:pt>
                <c:pt idx="100" formatCode="#,##0.000">
                  <c:v>1.1363614229622954</c:v>
                </c:pt>
                <c:pt idx="101" formatCode="#,##0.000">
                  <c:v>1.1837824355563789</c:v>
                </c:pt>
                <c:pt idx="102" formatCode="#,##0.000">
                  <c:v>1.1837824355563789</c:v>
                </c:pt>
                <c:pt idx="103" formatCode="#,##0.000">
                  <c:v>1.1855172801727423</c:v>
                </c:pt>
                <c:pt idx="104" formatCode="#,##0.000">
                  <c:v>1.2191134706323028</c:v>
                </c:pt>
                <c:pt idx="105" formatCode="#,##0.000">
                  <c:v>1.2191134706323028</c:v>
                </c:pt>
                <c:pt idx="106" formatCode="#,##0.000">
                  <c:v>1.2286546786104984</c:v>
                </c:pt>
                <c:pt idx="107" formatCode="#,##0.000">
                  <c:v>1.2184154103293563</c:v>
                </c:pt>
                <c:pt idx="108" formatCode="#,##0.000">
                  <c:v>1.3948812730976743</c:v>
                </c:pt>
                <c:pt idx="109" formatCode="#,##0.000">
                  <c:v>1.3751279786447155</c:v>
                </c:pt>
                <c:pt idx="110" formatCode="#,##0.000">
                  <c:v>1.3622244993992241</c:v>
                </c:pt>
                <c:pt idx="111" formatCode="#,##0.000">
                  <c:v>1.341749902229169</c:v>
                </c:pt>
                <c:pt idx="112" formatCode="#,##0.000">
                  <c:v>1.3518477463292966</c:v>
                </c:pt>
                <c:pt idx="113" formatCode="#,##0.000">
                  <c:v>1.3518477463292966</c:v>
                </c:pt>
                <c:pt idx="114" formatCode="#,##0.000">
                  <c:v>1.3597864095488092</c:v>
                </c:pt>
                <c:pt idx="115" formatCode="#,##0.000">
                  <c:v>1.3688332238022884</c:v>
                </c:pt>
                <c:pt idx="116" formatCode="#,##0.000">
                  <c:v>1.3610529241503739</c:v>
                </c:pt>
                <c:pt idx="117" formatCode="#,##0.000">
                  <c:v>1.3610529241503739</c:v>
                </c:pt>
                <c:pt idx="118" formatCode="#,##0.000">
                  <c:v>1.3750044351075477</c:v>
                </c:pt>
                <c:pt idx="119" formatCode="#,##0.000">
                  <c:v>1.3767492830678301</c:v>
                </c:pt>
                <c:pt idx="120" formatCode="#,##0.000">
                  <c:v>1.3802868577618799</c:v>
                </c:pt>
                <c:pt idx="121" formatCode="#,##0.000">
                  <c:v>1.3802868577618799</c:v>
                </c:pt>
                <c:pt idx="122" formatCode="#,##0.000">
                  <c:v>1.376635949768569</c:v>
                </c:pt>
                <c:pt idx="123" formatCode="#,##0.000">
                  <c:v>1.3573117131539085</c:v>
                </c:pt>
                <c:pt idx="124" formatCode="#,##0.000">
                  <c:v>1.4931547026175009</c:v>
                </c:pt>
                <c:pt idx="125" formatCode="#,##0.000">
                  <c:v>1.5338322661458932</c:v>
                </c:pt>
                <c:pt idx="126" formatCode="#,##0.000">
                  <c:v>1.4113686665993541</c:v>
                </c:pt>
                <c:pt idx="127" formatCode="#,##0.000">
                  <c:v>1.3687662551647941</c:v>
                </c:pt>
              </c:numCache>
            </c:numRef>
          </c:yVal>
        </c:ser>
        <c:ser>
          <c:idx val="5"/>
          <c:order val="5"/>
          <c:tx>
            <c:strRef>
              <c:f>Indices!$G$10</c:f>
              <c:strCache>
                <c:ptCount val="1"/>
                <c:pt idx="0">
                  <c:v>F</c:v>
                </c:pt>
              </c:strCache>
            </c:strRef>
          </c:tx>
          <c:spPr>
            <a:ln w="12700">
              <a:solidFill>
                <a:srgbClr val="800000"/>
              </a:solidFill>
              <a:prstDash val="solid"/>
            </a:ln>
          </c:spPr>
          <c:marker>
            <c:symbol val="none"/>
          </c:marker>
          <c:xVal>
            <c:numRef>
              <c:f>Indices!$A$11:$A$138</c:f>
              <c:numCache>
                <c:formatCode>dd/mm/yyyy</c:formatCode>
                <c:ptCount val="128"/>
                <c:pt idx="0">
                  <c:v>39813</c:v>
                </c:pt>
                <c:pt idx="1">
                  <c:v>39889</c:v>
                </c:pt>
                <c:pt idx="2">
                  <c:v>39956</c:v>
                </c:pt>
                <c:pt idx="3">
                  <c:v>39994</c:v>
                </c:pt>
                <c:pt idx="4">
                  <c:v>40002</c:v>
                </c:pt>
                <c:pt idx="5">
                  <c:v>40003</c:v>
                </c:pt>
                <c:pt idx="6">
                  <c:v>40015</c:v>
                </c:pt>
                <c:pt idx="7">
                  <c:v>40022</c:v>
                </c:pt>
                <c:pt idx="8">
                  <c:v>40023</c:v>
                </c:pt>
                <c:pt idx="9">
                  <c:v>40024</c:v>
                </c:pt>
                <c:pt idx="10">
                  <c:v>40028</c:v>
                </c:pt>
                <c:pt idx="11">
                  <c:v>40028</c:v>
                </c:pt>
                <c:pt idx="12">
                  <c:v>40031</c:v>
                </c:pt>
                <c:pt idx="13">
                  <c:v>40035</c:v>
                </c:pt>
                <c:pt idx="14">
                  <c:v>40036</c:v>
                </c:pt>
                <c:pt idx="15">
                  <c:v>40037</c:v>
                </c:pt>
                <c:pt idx="16">
                  <c:v>40037</c:v>
                </c:pt>
                <c:pt idx="17">
                  <c:v>40038</c:v>
                </c:pt>
                <c:pt idx="18">
                  <c:v>40039</c:v>
                </c:pt>
                <c:pt idx="19">
                  <c:v>40040</c:v>
                </c:pt>
                <c:pt idx="20">
                  <c:v>40043</c:v>
                </c:pt>
                <c:pt idx="21">
                  <c:v>40044</c:v>
                </c:pt>
                <c:pt idx="22">
                  <c:v>40045</c:v>
                </c:pt>
                <c:pt idx="23">
                  <c:v>40046</c:v>
                </c:pt>
                <c:pt idx="24">
                  <c:v>40049</c:v>
                </c:pt>
                <c:pt idx="25">
                  <c:v>40049</c:v>
                </c:pt>
                <c:pt idx="26">
                  <c:v>40050</c:v>
                </c:pt>
                <c:pt idx="27">
                  <c:v>40051</c:v>
                </c:pt>
                <c:pt idx="28">
                  <c:v>40053</c:v>
                </c:pt>
                <c:pt idx="29">
                  <c:v>40057</c:v>
                </c:pt>
                <c:pt idx="30">
                  <c:v>40058</c:v>
                </c:pt>
                <c:pt idx="31">
                  <c:v>40059</c:v>
                </c:pt>
                <c:pt idx="32">
                  <c:v>40060</c:v>
                </c:pt>
                <c:pt idx="33">
                  <c:v>40063</c:v>
                </c:pt>
                <c:pt idx="34">
                  <c:v>40064</c:v>
                </c:pt>
                <c:pt idx="35">
                  <c:v>40065</c:v>
                </c:pt>
                <c:pt idx="36">
                  <c:v>40066</c:v>
                </c:pt>
                <c:pt idx="37">
                  <c:v>40070</c:v>
                </c:pt>
                <c:pt idx="38">
                  <c:v>40073</c:v>
                </c:pt>
                <c:pt idx="39">
                  <c:v>40077</c:v>
                </c:pt>
                <c:pt idx="40">
                  <c:v>40079</c:v>
                </c:pt>
                <c:pt idx="41">
                  <c:v>40081</c:v>
                </c:pt>
                <c:pt idx="42">
                  <c:v>40084</c:v>
                </c:pt>
                <c:pt idx="43">
                  <c:v>40085</c:v>
                </c:pt>
                <c:pt idx="44">
                  <c:v>40085</c:v>
                </c:pt>
                <c:pt idx="45">
                  <c:v>40086</c:v>
                </c:pt>
                <c:pt idx="46">
                  <c:v>40087</c:v>
                </c:pt>
                <c:pt idx="47">
                  <c:v>40092</c:v>
                </c:pt>
                <c:pt idx="48">
                  <c:v>40093</c:v>
                </c:pt>
                <c:pt idx="49">
                  <c:v>40094</c:v>
                </c:pt>
                <c:pt idx="50">
                  <c:v>40098</c:v>
                </c:pt>
                <c:pt idx="51">
                  <c:v>40100</c:v>
                </c:pt>
                <c:pt idx="52">
                  <c:v>40101</c:v>
                </c:pt>
                <c:pt idx="53">
                  <c:v>40106</c:v>
                </c:pt>
                <c:pt idx="54">
                  <c:v>40109</c:v>
                </c:pt>
                <c:pt idx="55">
                  <c:v>40112</c:v>
                </c:pt>
                <c:pt idx="56">
                  <c:v>40113</c:v>
                </c:pt>
                <c:pt idx="57">
                  <c:v>40119</c:v>
                </c:pt>
                <c:pt idx="58">
                  <c:v>40123</c:v>
                </c:pt>
                <c:pt idx="59">
                  <c:v>40126</c:v>
                </c:pt>
                <c:pt idx="60">
                  <c:v>40130</c:v>
                </c:pt>
                <c:pt idx="61">
                  <c:v>40135</c:v>
                </c:pt>
                <c:pt idx="62">
                  <c:v>40143</c:v>
                </c:pt>
                <c:pt idx="63">
                  <c:v>40147</c:v>
                </c:pt>
                <c:pt idx="64">
                  <c:v>40148</c:v>
                </c:pt>
                <c:pt idx="65">
                  <c:v>40154</c:v>
                </c:pt>
                <c:pt idx="66">
                  <c:v>40161</c:v>
                </c:pt>
                <c:pt idx="67">
                  <c:v>40176</c:v>
                </c:pt>
                <c:pt idx="68">
                  <c:v>40184</c:v>
                </c:pt>
                <c:pt idx="69">
                  <c:v>40197</c:v>
                </c:pt>
                <c:pt idx="70">
                  <c:v>40212</c:v>
                </c:pt>
                <c:pt idx="71">
                  <c:v>40239</c:v>
                </c:pt>
                <c:pt idx="72">
                  <c:v>40245</c:v>
                </c:pt>
                <c:pt idx="73">
                  <c:v>40254</c:v>
                </c:pt>
                <c:pt idx="74">
                  <c:v>40266</c:v>
                </c:pt>
                <c:pt idx="75">
                  <c:v>40284</c:v>
                </c:pt>
                <c:pt idx="76">
                  <c:v>40290</c:v>
                </c:pt>
                <c:pt idx="77">
                  <c:v>40296</c:v>
                </c:pt>
                <c:pt idx="78">
                  <c:v>40296</c:v>
                </c:pt>
                <c:pt idx="79">
                  <c:v>40297</c:v>
                </c:pt>
                <c:pt idx="80">
                  <c:v>40298</c:v>
                </c:pt>
                <c:pt idx="81">
                  <c:v>40302</c:v>
                </c:pt>
                <c:pt idx="82">
                  <c:v>40304</c:v>
                </c:pt>
                <c:pt idx="83">
                  <c:v>40371</c:v>
                </c:pt>
                <c:pt idx="84">
                  <c:v>40400</c:v>
                </c:pt>
                <c:pt idx="85">
                  <c:v>40407</c:v>
                </c:pt>
                <c:pt idx="86">
                  <c:v>40423</c:v>
                </c:pt>
                <c:pt idx="87">
                  <c:v>40431</c:v>
                </c:pt>
                <c:pt idx="88">
                  <c:v>40445</c:v>
                </c:pt>
                <c:pt idx="89">
                  <c:v>40460</c:v>
                </c:pt>
                <c:pt idx="90">
                  <c:v>40465</c:v>
                </c:pt>
                <c:pt idx="91">
                  <c:v>40486</c:v>
                </c:pt>
                <c:pt idx="92">
                  <c:v>40494</c:v>
                </c:pt>
                <c:pt idx="93">
                  <c:v>40526</c:v>
                </c:pt>
                <c:pt idx="94">
                  <c:v>40534</c:v>
                </c:pt>
                <c:pt idx="95">
                  <c:v>40557</c:v>
                </c:pt>
                <c:pt idx="96">
                  <c:v>40568</c:v>
                </c:pt>
                <c:pt idx="97">
                  <c:v>40606</c:v>
                </c:pt>
                <c:pt idx="98">
                  <c:v>40620</c:v>
                </c:pt>
                <c:pt idx="99">
                  <c:v>40659</c:v>
                </c:pt>
                <c:pt idx="100">
                  <c:v>40659</c:v>
                </c:pt>
                <c:pt idx="101">
                  <c:v>40703</c:v>
                </c:pt>
                <c:pt idx="102">
                  <c:v>40703</c:v>
                </c:pt>
                <c:pt idx="103">
                  <c:v>40709</c:v>
                </c:pt>
                <c:pt idx="104">
                  <c:v>40757</c:v>
                </c:pt>
                <c:pt idx="105">
                  <c:v>40757</c:v>
                </c:pt>
                <c:pt idx="106">
                  <c:v>40759</c:v>
                </c:pt>
                <c:pt idx="107">
                  <c:v>40767</c:v>
                </c:pt>
                <c:pt idx="108">
                  <c:v>40907</c:v>
                </c:pt>
                <c:pt idx="109">
                  <c:v>40912</c:v>
                </c:pt>
                <c:pt idx="110">
                  <c:v>40945</c:v>
                </c:pt>
                <c:pt idx="111">
                  <c:v>40962</c:v>
                </c:pt>
                <c:pt idx="112">
                  <c:v>40966</c:v>
                </c:pt>
                <c:pt idx="113">
                  <c:v>40966</c:v>
                </c:pt>
                <c:pt idx="114">
                  <c:v>41003</c:v>
                </c:pt>
                <c:pt idx="115">
                  <c:v>41100</c:v>
                </c:pt>
                <c:pt idx="116">
                  <c:v>41103</c:v>
                </c:pt>
                <c:pt idx="117">
                  <c:v>41103</c:v>
                </c:pt>
                <c:pt idx="118">
                  <c:v>41134</c:v>
                </c:pt>
                <c:pt idx="119">
                  <c:v>41243</c:v>
                </c:pt>
                <c:pt idx="120">
                  <c:v>41246</c:v>
                </c:pt>
                <c:pt idx="121">
                  <c:v>41246</c:v>
                </c:pt>
                <c:pt idx="122">
                  <c:v>41253</c:v>
                </c:pt>
                <c:pt idx="123">
                  <c:v>41278</c:v>
                </c:pt>
                <c:pt idx="124">
                  <c:v>41360</c:v>
                </c:pt>
                <c:pt idx="125">
                  <c:v>41389</c:v>
                </c:pt>
                <c:pt idx="126">
                  <c:v>41491</c:v>
                </c:pt>
                <c:pt idx="127">
                  <c:v>41529</c:v>
                </c:pt>
              </c:numCache>
            </c:numRef>
          </c:xVal>
          <c:yVal>
            <c:numRef>
              <c:f>Indices!$G$11:$G$138</c:f>
              <c:numCache>
                <c:formatCode>\£#,##0.00</c:formatCode>
                <c:ptCount val="128"/>
                <c:pt idx="11" formatCode="#,##0.000">
                  <c:v>1</c:v>
                </c:pt>
                <c:pt idx="12" formatCode="#,##0.000">
                  <c:v>1.0072747815831073</c:v>
                </c:pt>
                <c:pt idx="13" formatCode="#,##0.000">
                  <c:v>1.0160003072455437</c:v>
                </c:pt>
                <c:pt idx="14" formatCode="#,##0.000">
                  <c:v>1.0174510513248725</c:v>
                </c:pt>
                <c:pt idx="15" formatCode="#,##0.000">
                  <c:v>1.0159829627390444</c:v>
                </c:pt>
                <c:pt idx="16" formatCode="#,##0.000">
                  <c:v>1.0159829627390444</c:v>
                </c:pt>
                <c:pt idx="17" formatCode="#,##0.000">
                  <c:v>1.0152450879879591</c:v>
                </c:pt>
                <c:pt idx="18" formatCode="#,##0.000">
                  <c:v>1.0239951421326214</c:v>
                </c:pt>
                <c:pt idx="19" formatCode="#,##0.000">
                  <c:v>1.0283484337972122</c:v>
                </c:pt>
                <c:pt idx="20" formatCode="#,##0.000">
                  <c:v>1.0166626882174736</c:v>
                </c:pt>
                <c:pt idx="21" formatCode="#,##0.000">
                  <c:v>1.0210334811194657</c:v>
                </c:pt>
                <c:pt idx="22" formatCode="#,##0.000">
                  <c:v>1.0210250127787877</c:v>
                </c:pt>
                <c:pt idx="23" formatCode="#,##0.000">
                  <c:v>1.0297745023674048</c:v>
                </c:pt>
                <c:pt idx="24" formatCode="#,##0.000">
                  <c:v>1.0392387199092539</c:v>
                </c:pt>
                <c:pt idx="25" formatCode="#,##0.000">
                  <c:v>1.0392387199092539</c:v>
                </c:pt>
                <c:pt idx="26" formatCode="#,##0.000">
                  <c:v>1.0450685622698943</c:v>
                </c:pt>
                <c:pt idx="27" formatCode="#,##0.000">
                  <c:v>1.0523580239477743</c:v>
                </c:pt>
                <c:pt idx="28" formatCode="#,##0.000">
                  <c:v>1.0516109444725175</c:v>
                </c:pt>
                <c:pt idx="29" formatCode="#,##0.000">
                  <c:v>1.0523058946864441</c:v>
                </c:pt>
                <c:pt idx="30" formatCode="#,##0.000">
                  <c:v>1.0464594221320054</c:v>
                </c:pt>
                <c:pt idx="31" formatCode="#,##0.000">
                  <c:v>1.0391533302603269</c:v>
                </c:pt>
                <c:pt idx="32" formatCode="#,##0.000">
                  <c:v>1.0398745050106284</c:v>
                </c:pt>
                <c:pt idx="33" formatCode="#,##0.000">
                  <c:v>1.0413082196029126</c:v>
                </c:pt>
                <c:pt idx="34" formatCode="#,##0.000">
                  <c:v>1.0529752599868347</c:v>
                </c:pt>
                <c:pt idx="35" formatCode="#,##0.000">
                  <c:v>1.0573448434073973</c:v>
                </c:pt>
                <c:pt idx="36" formatCode="#,##0.000">
                  <c:v>1.0566063988404586</c:v>
                </c:pt>
                <c:pt idx="37" formatCode="#,##0.000">
                  <c:v>1.0667872755593477</c:v>
                </c:pt>
                <c:pt idx="38" formatCode="#,##0.000">
                  <c:v>1.0777056374109173</c:v>
                </c:pt>
                <c:pt idx="39" formatCode="#,##0.000">
                  <c:v>1.0776701383433858</c:v>
                </c:pt>
                <c:pt idx="40" formatCode="#,##0.000">
                  <c:v>1.0761932492095092</c:v>
                </c:pt>
                <c:pt idx="41" formatCode="#,##0.000">
                  <c:v>1.0754458499228332</c:v>
                </c:pt>
                <c:pt idx="42" formatCode="#,##0.000">
                  <c:v>1.0732308360334373</c:v>
                </c:pt>
                <c:pt idx="43" formatCode="#,##0.000">
                  <c:v>1.0768699701725413</c:v>
                </c:pt>
                <c:pt idx="44" formatCode="#,##0.000">
                  <c:v>1.0768699701725413</c:v>
                </c:pt>
                <c:pt idx="45" formatCode="#,##0.000">
                  <c:v>1.0812385692924091</c:v>
                </c:pt>
                <c:pt idx="46" formatCode="#,##0.000">
                  <c:v>1.0841478155638655</c:v>
                </c:pt>
                <c:pt idx="47" formatCode="#,##0.000">
                  <c:v>1.0709715454852817</c:v>
                </c:pt>
                <c:pt idx="48" formatCode="#,##0.000">
                  <c:v>1.0848239279919338</c:v>
                </c:pt>
                <c:pt idx="49" formatCode="#,##0.000">
                  <c:v>1.0870036160820018</c:v>
                </c:pt>
                <c:pt idx="50" formatCode="#,##0.000">
                  <c:v>1.0935334574124731</c:v>
                </c:pt>
                <c:pt idx="51" formatCode="#,##0.000">
                  <c:v>1.0993514769841175</c:v>
                </c:pt>
                <c:pt idx="52" formatCode="#,##0.000">
                  <c:v>1.1015309285885513</c:v>
                </c:pt>
                <c:pt idx="53" formatCode="#,##0.000">
                  <c:v>1.1014857598324266</c:v>
                </c:pt>
                <c:pt idx="54" formatCode="#,##0.000">
                  <c:v>1.0927052847216387</c:v>
                </c:pt>
                <c:pt idx="55" formatCode="#,##0.000">
                  <c:v>1.1050784495866102</c:v>
                </c:pt>
                <c:pt idx="56" formatCode="#,##0.000">
                  <c:v>1.1006838370469842</c:v>
                </c:pt>
                <c:pt idx="57" formatCode="#,##0.000">
                  <c:v>1.086780373643353</c:v>
                </c:pt>
                <c:pt idx="58" formatCode="#,##0.000">
                  <c:v>1.0779923309922723</c:v>
                </c:pt>
                <c:pt idx="59" formatCode="#,##0.000">
                  <c:v>1.0786951662970008</c:v>
                </c:pt>
                <c:pt idx="60" formatCode="#,##0.000">
                  <c:v>1.1049150380134043</c:v>
                </c:pt>
                <c:pt idx="61" formatCode="#,##0.000">
                  <c:v>1.1165380704468149</c:v>
                </c:pt>
                <c:pt idx="62" formatCode="#,##0.000">
                  <c:v>1.1171940815959791</c:v>
                </c:pt>
                <c:pt idx="63" formatCode="#,##0.000">
                  <c:v>1.1003853921766724</c:v>
                </c:pt>
                <c:pt idx="64" formatCode="#,##0.000">
                  <c:v>1.101834812628449</c:v>
                </c:pt>
                <c:pt idx="65" formatCode="#,##0.000">
                  <c:v>1.1156346953243175</c:v>
                </c:pt>
                <c:pt idx="66" formatCode="#,##0.000">
                  <c:v>1.1082792826449879</c:v>
                </c:pt>
                <c:pt idx="67" formatCode="#,##0.000">
                  <c:v>1.1168911434986182</c:v>
                </c:pt>
                <c:pt idx="68" formatCode="#,##0.000">
                  <c:v>1.1335844279284539</c:v>
                </c:pt>
                <c:pt idx="69" formatCode="#,##0.000">
                  <c:v>1.1371078273918283</c:v>
                </c:pt>
                <c:pt idx="70" formatCode="#,##0.000">
                  <c:v>1.1070859761350083</c:v>
                </c:pt>
                <c:pt idx="71" formatCode="#,##0.000">
                  <c:v>1.1170415483619449</c:v>
                </c:pt>
                <c:pt idx="72" formatCode="#,##0.000">
                  <c:v>1.141759736301422</c:v>
                </c:pt>
                <c:pt idx="73" formatCode="#,##0.000">
                  <c:v>1.1467753601163562</c:v>
                </c:pt>
                <c:pt idx="74" formatCode="#,##0.000">
                  <c:v>1.1619608121427776</c:v>
                </c:pt>
                <c:pt idx="75" formatCode="#,##0.000">
                  <c:v>1.1799987538884567</c:v>
                </c:pt>
                <c:pt idx="76" formatCode="#,##0.000">
                  <c:v>1.1748419481499279</c:v>
                </c:pt>
                <c:pt idx="77" formatCode="#,##0.000">
                  <c:v>1.164587694567045</c:v>
                </c:pt>
                <c:pt idx="78" formatCode="#,##0.000">
                  <c:v>1.164587694567045</c:v>
                </c:pt>
                <c:pt idx="79" formatCode="#,##0.000">
                  <c:v>1.1587514656015698</c:v>
                </c:pt>
                <c:pt idx="80" formatCode="#,##0.000">
                  <c:v>1.1587420061762035</c:v>
                </c:pt>
                <c:pt idx="81" formatCode="#,##0.000">
                  <c:v>1.159432071256687</c:v>
                </c:pt>
                <c:pt idx="82" formatCode="#,##0.000">
                  <c:v>1.1361084391018612</c:v>
                </c:pt>
                <c:pt idx="83" formatCode="#,##0.000">
                  <c:v>1.1136465605979204</c:v>
                </c:pt>
                <c:pt idx="84" formatCode="#,##0.000">
                  <c:v>1.1526770956024941</c:v>
                </c:pt>
                <c:pt idx="85" formatCode="#,##0.000">
                  <c:v>1.1416958851801984</c:v>
                </c:pt>
                <c:pt idx="86" formatCode="#,##0.000">
                  <c:v>1.1539143884404277</c:v>
                </c:pt>
                <c:pt idx="87" formatCode="#,##0.000">
                  <c:v>1.179301357753314</c:v>
                </c:pt>
                <c:pt idx="88" formatCode="#,##0.000">
                  <c:v>1.181348140916983</c:v>
                </c:pt>
                <c:pt idx="89" formatCode="#,##0.000">
                  <c:v>1.2008208410051209</c:v>
                </c:pt>
                <c:pt idx="90" formatCode="#,##0.000">
                  <c:v>1.2175193281189085</c:v>
                </c:pt>
                <c:pt idx="91" formatCode="#,##0.000">
                  <c:v>1.2144005555755846</c:v>
                </c:pt>
                <c:pt idx="92" formatCode="#,##0.000">
                  <c:v>1.2186835468958861</c:v>
                </c:pt>
                <c:pt idx="93" formatCode="#,##0.000">
                  <c:v>1.2285402681277433</c:v>
                </c:pt>
                <c:pt idx="94" formatCode="#,##0.000">
                  <c:v>1.2459051717585983</c:v>
                </c:pt>
                <c:pt idx="95" formatCode="#,##0.000">
                  <c:v>1.2522105882222501</c:v>
                </c:pt>
                <c:pt idx="96" formatCode="#,##0.000">
                  <c:v>1.2375633774991808</c:v>
                </c:pt>
                <c:pt idx="97" formatCode="#,##0.000">
                  <c:v>1.256791551441595</c:v>
                </c:pt>
                <c:pt idx="98" formatCode="#,##0.000">
                  <c:v>1.2275914877634866</c:v>
                </c:pt>
                <c:pt idx="99" formatCode="#,##0.000">
                  <c:v>1.2757919897183123</c:v>
                </c:pt>
                <c:pt idx="100" formatCode="#,##0.000">
                  <c:v>1.2757919897183123</c:v>
                </c:pt>
                <c:pt idx="101" formatCode="#,##0.000">
                  <c:v>1.2796908234103717</c:v>
                </c:pt>
                <c:pt idx="102" formatCode="#,##0.000">
                  <c:v>1.2796908234103717</c:v>
                </c:pt>
                <c:pt idx="103" formatCode="#,##0.000">
                  <c:v>1.2789009562960731</c:v>
                </c:pt>
                <c:pt idx="104" formatCode="#,##0.000">
                  <c:v>1.3001874984773181</c:v>
                </c:pt>
                <c:pt idx="105" formatCode="#,##0.000">
                  <c:v>1.3001874984773181</c:v>
                </c:pt>
                <c:pt idx="106" formatCode="#,##0.000">
                  <c:v>1.278375559550387</c:v>
                </c:pt>
                <c:pt idx="107" formatCode="#,##0.000">
                  <c:v>1.1954931154210686</c:v>
                </c:pt>
                <c:pt idx="108" formatCode="#,##0.000">
                  <c:v>1.3188986663069229</c:v>
                </c:pt>
                <c:pt idx="109" formatCode="#,##0.000">
                  <c:v>1.3260987281177443</c:v>
                </c:pt>
                <c:pt idx="110" formatCode="#,##0.000">
                  <c:v>1.354023387951377</c:v>
                </c:pt>
                <c:pt idx="111" formatCode="#,##0.000">
                  <c:v>1.3581851415157504</c:v>
                </c:pt>
                <c:pt idx="112" formatCode="#,##0.000">
                  <c:v>1.3639341602907415</c:v>
                </c:pt>
                <c:pt idx="113" formatCode="#,##0.000">
                  <c:v>1.3639341602907415</c:v>
                </c:pt>
                <c:pt idx="114" formatCode="#,##0.000">
                  <c:v>1.3671438696436651</c:v>
                </c:pt>
                <c:pt idx="115" formatCode="#,##0.000">
                  <c:v>1.3530167957750276</c:v>
                </c:pt>
                <c:pt idx="116" formatCode="#,##0.000">
                  <c:v>1.3457404361511849</c:v>
                </c:pt>
                <c:pt idx="117" formatCode="#,##0.000">
                  <c:v>1.3457404361511849</c:v>
                </c:pt>
                <c:pt idx="118" formatCode="#,##0.000">
                  <c:v>1.3844998391596826</c:v>
                </c:pt>
                <c:pt idx="119" formatCode="#,##0.000">
                  <c:v>1.3941117703312227</c:v>
                </c:pt>
                <c:pt idx="120" formatCode="#,##0.000">
                  <c:v>1.398418194516341</c:v>
                </c:pt>
                <c:pt idx="121" formatCode="#,##0.000">
                  <c:v>1.398418194516341</c:v>
                </c:pt>
                <c:pt idx="122" formatCode="#,##0.000">
                  <c:v>1.4026781210103865</c:v>
                </c:pt>
                <c:pt idx="123" formatCode="#,##0.000">
                  <c:v>1.4161318318859868</c:v>
                </c:pt>
                <c:pt idx="124" formatCode="#,##0.000">
                  <c:v>1.5206891070008854</c:v>
                </c:pt>
                <c:pt idx="125" formatCode="#,##0.000">
                  <c:v>1.5391268028924345</c:v>
                </c:pt>
                <c:pt idx="126" formatCode="#,##0.000">
                  <c:v>1.5443347477102995</c:v>
                </c:pt>
                <c:pt idx="127" formatCode="#,##0.000">
                  <c:v>1.5294173833124882</c:v>
                </c:pt>
              </c:numCache>
            </c:numRef>
          </c:yVal>
        </c:ser>
        <c:ser>
          <c:idx val="6"/>
          <c:order val="6"/>
          <c:tx>
            <c:strRef>
              <c:f>Indices!$H$10</c:f>
              <c:strCache>
                <c:ptCount val="1"/>
                <c:pt idx="0">
                  <c:v>G</c:v>
                </c:pt>
              </c:strCache>
            </c:strRef>
          </c:tx>
          <c:spPr>
            <a:ln w="12700">
              <a:solidFill>
                <a:srgbClr val="008080"/>
              </a:solidFill>
              <a:prstDash val="solid"/>
            </a:ln>
          </c:spPr>
          <c:marker>
            <c:symbol val="none"/>
          </c:marker>
          <c:xVal>
            <c:numRef>
              <c:f>Indices!$A$11:$A$138</c:f>
              <c:numCache>
                <c:formatCode>dd/mm/yyyy</c:formatCode>
                <c:ptCount val="128"/>
                <c:pt idx="0">
                  <c:v>39813</c:v>
                </c:pt>
                <c:pt idx="1">
                  <c:v>39889</c:v>
                </c:pt>
                <c:pt idx="2">
                  <c:v>39956</c:v>
                </c:pt>
                <c:pt idx="3">
                  <c:v>39994</c:v>
                </c:pt>
                <c:pt idx="4">
                  <c:v>40002</c:v>
                </c:pt>
                <c:pt idx="5">
                  <c:v>40003</c:v>
                </c:pt>
                <c:pt idx="6">
                  <c:v>40015</c:v>
                </c:pt>
                <c:pt idx="7">
                  <c:v>40022</c:v>
                </c:pt>
                <c:pt idx="8">
                  <c:v>40023</c:v>
                </c:pt>
                <c:pt idx="9">
                  <c:v>40024</c:v>
                </c:pt>
                <c:pt idx="10">
                  <c:v>40028</c:v>
                </c:pt>
                <c:pt idx="11">
                  <c:v>40028</c:v>
                </c:pt>
                <c:pt idx="12">
                  <c:v>40031</c:v>
                </c:pt>
                <c:pt idx="13">
                  <c:v>40035</c:v>
                </c:pt>
                <c:pt idx="14">
                  <c:v>40036</c:v>
                </c:pt>
                <c:pt idx="15">
                  <c:v>40037</c:v>
                </c:pt>
                <c:pt idx="16">
                  <c:v>40037</c:v>
                </c:pt>
                <c:pt idx="17">
                  <c:v>40038</c:v>
                </c:pt>
                <c:pt idx="18">
                  <c:v>40039</c:v>
                </c:pt>
                <c:pt idx="19">
                  <c:v>40040</c:v>
                </c:pt>
                <c:pt idx="20">
                  <c:v>40043</c:v>
                </c:pt>
                <c:pt idx="21">
                  <c:v>40044</c:v>
                </c:pt>
                <c:pt idx="22">
                  <c:v>40045</c:v>
                </c:pt>
                <c:pt idx="23">
                  <c:v>40046</c:v>
                </c:pt>
                <c:pt idx="24">
                  <c:v>40049</c:v>
                </c:pt>
                <c:pt idx="25">
                  <c:v>40049</c:v>
                </c:pt>
                <c:pt idx="26">
                  <c:v>40050</c:v>
                </c:pt>
                <c:pt idx="27">
                  <c:v>40051</c:v>
                </c:pt>
                <c:pt idx="28">
                  <c:v>40053</c:v>
                </c:pt>
                <c:pt idx="29">
                  <c:v>40057</c:v>
                </c:pt>
                <c:pt idx="30">
                  <c:v>40058</c:v>
                </c:pt>
                <c:pt idx="31">
                  <c:v>40059</c:v>
                </c:pt>
                <c:pt idx="32">
                  <c:v>40060</c:v>
                </c:pt>
                <c:pt idx="33">
                  <c:v>40063</c:v>
                </c:pt>
                <c:pt idx="34">
                  <c:v>40064</c:v>
                </c:pt>
                <c:pt idx="35">
                  <c:v>40065</c:v>
                </c:pt>
                <c:pt idx="36">
                  <c:v>40066</c:v>
                </c:pt>
                <c:pt idx="37">
                  <c:v>40070</c:v>
                </c:pt>
                <c:pt idx="38">
                  <c:v>40073</c:v>
                </c:pt>
                <c:pt idx="39">
                  <c:v>40077</c:v>
                </c:pt>
                <c:pt idx="40">
                  <c:v>40079</c:v>
                </c:pt>
                <c:pt idx="41">
                  <c:v>40081</c:v>
                </c:pt>
                <c:pt idx="42">
                  <c:v>40084</c:v>
                </c:pt>
                <c:pt idx="43">
                  <c:v>40085</c:v>
                </c:pt>
                <c:pt idx="44">
                  <c:v>40085</c:v>
                </c:pt>
                <c:pt idx="45">
                  <c:v>40086</c:v>
                </c:pt>
                <c:pt idx="46">
                  <c:v>40087</c:v>
                </c:pt>
                <c:pt idx="47">
                  <c:v>40092</c:v>
                </c:pt>
                <c:pt idx="48">
                  <c:v>40093</c:v>
                </c:pt>
                <c:pt idx="49">
                  <c:v>40094</c:v>
                </c:pt>
                <c:pt idx="50">
                  <c:v>40098</c:v>
                </c:pt>
                <c:pt idx="51">
                  <c:v>40100</c:v>
                </c:pt>
                <c:pt idx="52">
                  <c:v>40101</c:v>
                </c:pt>
                <c:pt idx="53">
                  <c:v>40106</c:v>
                </c:pt>
                <c:pt idx="54">
                  <c:v>40109</c:v>
                </c:pt>
                <c:pt idx="55">
                  <c:v>40112</c:v>
                </c:pt>
                <c:pt idx="56">
                  <c:v>40113</c:v>
                </c:pt>
                <c:pt idx="57">
                  <c:v>40119</c:v>
                </c:pt>
                <c:pt idx="58">
                  <c:v>40123</c:v>
                </c:pt>
                <c:pt idx="59">
                  <c:v>40126</c:v>
                </c:pt>
                <c:pt idx="60">
                  <c:v>40130</c:v>
                </c:pt>
                <c:pt idx="61">
                  <c:v>40135</c:v>
                </c:pt>
                <c:pt idx="62">
                  <c:v>40143</c:v>
                </c:pt>
                <c:pt idx="63">
                  <c:v>40147</c:v>
                </c:pt>
                <c:pt idx="64">
                  <c:v>40148</c:v>
                </c:pt>
                <c:pt idx="65">
                  <c:v>40154</c:v>
                </c:pt>
                <c:pt idx="66">
                  <c:v>40161</c:v>
                </c:pt>
                <c:pt idx="67">
                  <c:v>40176</c:v>
                </c:pt>
                <c:pt idx="68">
                  <c:v>40184</c:v>
                </c:pt>
                <c:pt idx="69">
                  <c:v>40197</c:v>
                </c:pt>
                <c:pt idx="70">
                  <c:v>40212</c:v>
                </c:pt>
                <c:pt idx="71">
                  <c:v>40239</c:v>
                </c:pt>
                <c:pt idx="72">
                  <c:v>40245</c:v>
                </c:pt>
                <c:pt idx="73">
                  <c:v>40254</c:v>
                </c:pt>
                <c:pt idx="74">
                  <c:v>40266</c:v>
                </c:pt>
                <c:pt idx="75">
                  <c:v>40284</c:v>
                </c:pt>
                <c:pt idx="76">
                  <c:v>40290</c:v>
                </c:pt>
                <c:pt idx="77">
                  <c:v>40296</c:v>
                </c:pt>
                <c:pt idx="78">
                  <c:v>40296</c:v>
                </c:pt>
                <c:pt idx="79">
                  <c:v>40297</c:v>
                </c:pt>
                <c:pt idx="80">
                  <c:v>40298</c:v>
                </c:pt>
                <c:pt idx="81">
                  <c:v>40302</c:v>
                </c:pt>
                <c:pt idx="82">
                  <c:v>40304</c:v>
                </c:pt>
                <c:pt idx="83">
                  <c:v>40371</c:v>
                </c:pt>
                <c:pt idx="84">
                  <c:v>40400</c:v>
                </c:pt>
                <c:pt idx="85">
                  <c:v>40407</c:v>
                </c:pt>
                <c:pt idx="86">
                  <c:v>40423</c:v>
                </c:pt>
                <c:pt idx="87">
                  <c:v>40431</c:v>
                </c:pt>
                <c:pt idx="88">
                  <c:v>40445</c:v>
                </c:pt>
                <c:pt idx="89">
                  <c:v>40460</c:v>
                </c:pt>
                <c:pt idx="90">
                  <c:v>40465</c:v>
                </c:pt>
                <c:pt idx="91">
                  <c:v>40486</c:v>
                </c:pt>
                <c:pt idx="92">
                  <c:v>40494</c:v>
                </c:pt>
                <c:pt idx="93">
                  <c:v>40526</c:v>
                </c:pt>
                <c:pt idx="94">
                  <c:v>40534</c:v>
                </c:pt>
                <c:pt idx="95">
                  <c:v>40557</c:v>
                </c:pt>
                <c:pt idx="96">
                  <c:v>40568</c:v>
                </c:pt>
                <c:pt idx="97">
                  <c:v>40606</c:v>
                </c:pt>
                <c:pt idx="98">
                  <c:v>40620</c:v>
                </c:pt>
                <c:pt idx="99">
                  <c:v>40659</c:v>
                </c:pt>
                <c:pt idx="100">
                  <c:v>40659</c:v>
                </c:pt>
                <c:pt idx="101">
                  <c:v>40703</c:v>
                </c:pt>
                <c:pt idx="102">
                  <c:v>40703</c:v>
                </c:pt>
                <c:pt idx="103">
                  <c:v>40709</c:v>
                </c:pt>
                <c:pt idx="104">
                  <c:v>40757</c:v>
                </c:pt>
                <c:pt idx="105">
                  <c:v>40757</c:v>
                </c:pt>
                <c:pt idx="106">
                  <c:v>40759</c:v>
                </c:pt>
                <c:pt idx="107">
                  <c:v>40767</c:v>
                </c:pt>
                <c:pt idx="108">
                  <c:v>40907</c:v>
                </c:pt>
                <c:pt idx="109">
                  <c:v>40912</c:v>
                </c:pt>
                <c:pt idx="110">
                  <c:v>40945</c:v>
                </c:pt>
                <c:pt idx="111">
                  <c:v>40962</c:v>
                </c:pt>
                <c:pt idx="112">
                  <c:v>40966</c:v>
                </c:pt>
                <c:pt idx="113">
                  <c:v>40966</c:v>
                </c:pt>
                <c:pt idx="114">
                  <c:v>41003</c:v>
                </c:pt>
                <c:pt idx="115">
                  <c:v>41100</c:v>
                </c:pt>
                <c:pt idx="116">
                  <c:v>41103</c:v>
                </c:pt>
                <c:pt idx="117">
                  <c:v>41103</c:v>
                </c:pt>
                <c:pt idx="118">
                  <c:v>41134</c:v>
                </c:pt>
                <c:pt idx="119">
                  <c:v>41243</c:v>
                </c:pt>
                <c:pt idx="120">
                  <c:v>41246</c:v>
                </c:pt>
                <c:pt idx="121">
                  <c:v>41246</c:v>
                </c:pt>
                <c:pt idx="122">
                  <c:v>41253</c:v>
                </c:pt>
                <c:pt idx="123">
                  <c:v>41278</c:v>
                </c:pt>
                <c:pt idx="124">
                  <c:v>41360</c:v>
                </c:pt>
                <c:pt idx="125">
                  <c:v>41389</c:v>
                </c:pt>
                <c:pt idx="126">
                  <c:v>41491</c:v>
                </c:pt>
                <c:pt idx="127">
                  <c:v>41529</c:v>
                </c:pt>
              </c:numCache>
            </c:numRef>
          </c:xVal>
          <c:yVal>
            <c:numRef>
              <c:f>Indices!$H$11:$H$138</c:f>
              <c:numCache>
                <c:formatCode>\£#,##0.00</c:formatCode>
                <c:ptCount val="128"/>
                <c:pt idx="11" formatCode="#,##0.000">
                  <c:v>1</c:v>
                </c:pt>
                <c:pt idx="12" formatCode="#,##0.000">
                  <c:v>1.0184197746216439</c:v>
                </c:pt>
                <c:pt idx="13" formatCode="#,##0.000">
                  <c:v>1.023509123165208</c:v>
                </c:pt>
                <c:pt idx="14" formatCode="#,##0.000">
                  <c:v>1.0234992120677524</c:v>
                </c:pt>
                <c:pt idx="15" formatCode="#,##0.000">
                  <c:v>1.0224635023836188</c:v>
                </c:pt>
                <c:pt idx="16" formatCode="#,##0.000">
                  <c:v>1.0224635023836188</c:v>
                </c:pt>
                <c:pt idx="17" formatCode="#,##0.000">
                  <c:v>1.0204070654326041</c:v>
                </c:pt>
                <c:pt idx="18" formatCode="#,##0.000">
                  <c:v>1.0378143339623305</c:v>
                </c:pt>
                <c:pt idx="19" formatCode="#,##0.000">
                  <c:v>1.0408621311245883</c:v>
                </c:pt>
                <c:pt idx="20" formatCode="#,##0.000">
                  <c:v>1.0131930134338654</c:v>
                </c:pt>
                <c:pt idx="21" formatCode="#,##0.000">
                  <c:v>1.0162586042409403</c:v>
                </c:pt>
                <c:pt idx="22" formatCode="#,##0.000">
                  <c:v>1.0182997894963974</c:v>
                </c:pt>
                <c:pt idx="23" formatCode="#,##0.000">
                  <c:v>1.0357070580261238</c:v>
                </c:pt>
                <c:pt idx="24" formatCode="#,##0.000">
                  <c:v>1.0520733983340449</c:v>
                </c:pt>
                <c:pt idx="25" formatCode="#,##0.000">
                  <c:v>1.0520733983340449</c:v>
                </c:pt>
                <c:pt idx="26" formatCode="#,##0.000">
                  <c:v>1.0653810508416017</c:v>
                </c:pt>
                <c:pt idx="27" formatCode="#,##0.000">
                  <c:v>1.0725440358959917</c:v>
                </c:pt>
                <c:pt idx="28" formatCode="#,##0.000">
                  <c:v>1.0715011805212447</c:v>
                </c:pt>
                <c:pt idx="29" formatCode="#,##0.000">
                  <c:v>1.0765886788984422</c:v>
                </c:pt>
                <c:pt idx="30" formatCode="#,##0.000">
                  <c:v>1.0601892669269295</c:v>
                </c:pt>
                <c:pt idx="31" formatCode="#,##0.000">
                  <c:v>1.0458408038590861</c:v>
                </c:pt>
                <c:pt idx="32" formatCode="#,##0.000">
                  <c:v>1.0550506481882249</c:v>
                </c:pt>
                <c:pt idx="33" formatCode="#,##0.000">
                  <c:v>1.0621952299124722</c:v>
                </c:pt>
                <c:pt idx="34" formatCode="#,##0.000">
                  <c:v>1.0765252896501731</c:v>
                </c:pt>
                <c:pt idx="35" formatCode="#,##0.000">
                  <c:v>1.0847106819347074</c:v>
                </c:pt>
                <c:pt idx="36" formatCode="#,##0.000">
                  <c:v>1.0908492149444933</c:v>
                </c:pt>
                <c:pt idx="37" formatCode="#,##0.000">
                  <c:v>1.1020793359603969</c:v>
                </c:pt>
                <c:pt idx="38" formatCode="#,##0.000">
                  <c:v>1.1184398964571642</c:v>
                </c:pt>
                <c:pt idx="39" formatCode="#,##0.000">
                  <c:v>1.1296679726586074</c:v>
                </c:pt>
                <c:pt idx="40" formatCode="#,##0.000">
                  <c:v>1.1296495693284647</c:v>
                </c:pt>
                <c:pt idx="41" formatCode="#,##0.000">
                  <c:v>1.1245109505897604</c:v>
                </c:pt>
                <c:pt idx="42" formatCode="#,##0.000">
                  <c:v>1.1101461290062342</c:v>
                </c:pt>
                <c:pt idx="43" formatCode="#,##0.000">
                  <c:v>1.1152561203424951</c:v>
                </c:pt>
                <c:pt idx="44" formatCode="#,##0.000">
                  <c:v>1.1152561203424951</c:v>
                </c:pt>
                <c:pt idx="45" formatCode="#,##0.000">
                  <c:v>1.1254881772486776</c:v>
                </c:pt>
                <c:pt idx="46" formatCode="#,##0.000">
                  <c:v>1.1265025547392922</c:v>
                </c:pt>
                <c:pt idx="47" formatCode="#,##0.000">
                  <c:v>1.0885672600177581</c:v>
                </c:pt>
                <c:pt idx="48" formatCode="#,##0.000">
                  <c:v>1.1121108577137464</c:v>
                </c:pt>
                <c:pt idx="49" formatCode="#,##0.000">
                  <c:v>1.115174762420893</c:v>
                </c:pt>
                <c:pt idx="50" formatCode="#,##0.000">
                  <c:v>1.1243526283854639</c:v>
                </c:pt>
                <c:pt idx="51" formatCode="#,##0.000">
                  <c:v>1.1355990627822607</c:v>
                </c:pt>
                <c:pt idx="52" formatCode="#,##0.000">
                  <c:v>1.1468524212574922</c:v>
                </c:pt>
                <c:pt idx="53" formatCode="#,##0.000">
                  <c:v>1.1468056837280609</c:v>
                </c:pt>
                <c:pt idx="54" formatCode="#,##0.000">
                  <c:v>1.1344912102327842</c:v>
                </c:pt>
                <c:pt idx="55" formatCode="#,##0.000">
                  <c:v>1.1528936796913571</c:v>
                </c:pt>
                <c:pt idx="56" formatCode="#,##0.000">
                  <c:v>1.1477542824735505</c:v>
                </c:pt>
                <c:pt idx="57" formatCode="#,##0.000">
                  <c:v>1.1139215042242974</c:v>
                </c:pt>
                <c:pt idx="58" formatCode="#,##0.000">
                  <c:v>1.1118373566155944</c:v>
                </c:pt>
                <c:pt idx="59" formatCode="#,##0.000">
                  <c:v>1.1087388315162765</c:v>
                </c:pt>
                <c:pt idx="60" formatCode="#,##0.000">
                  <c:v>1.1506745125531868</c:v>
                </c:pt>
                <c:pt idx="61" formatCode="#,##0.000">
                  <c:v>1.167006682559925</c:v>
                </c:pt>
                <c:pt idx="62" formatCode="#,##0.000">
                  <c:v>1.1618118927146446</c:v>
                </c:pt>
                <c:pt idx="63" formatCode="#,##0.000">
                  <c:v>1.1310655224274493</c:v>
                </c:pt>
                <c:pt idx="64" formatCode="#,##0.000">
                  <c:v>1.133102932506721</c:v>
                </c:pt>
                <c:pt idx="65" formatCode="#,##0.000">
                  <c:v>1.1627310641267883</c:v>
                </c:pt>
                <c:pt idx="66" formatCode="#,##0.000">
                  <c:v>1.149358937650683</c:v>
                </c:pt>
                <c:pt idx="67" formatCode="#,##0.000">
                  <c:v>1.1747997328376503</c:v>
                </c:pt>
                <c:pt idx="68" formatCode="#,##0.000">
                  <c:v>1.2013276083387914</c:v>
                </c:pt>
                <c:pt idx="69" formatCode="#,##0.000">
                  <c:v>1.1971073825331286</c:v>
                </c:pt>
                <c:pt idx="70" formatCode="#,##0.000">
                  <c:v>1.1498990157685529</c:v>
                </c:pt>
                <c:pt idx="71" formatCode="#,##0.000">
                  <c:v>1.1782825442900677</c:v>
                </c:pt>
                <c:pt idx="72" formatCode="#,##0.000">
                  <c:v>1.2191363380716294</c:v>
                </c:pt>
                <c:pt idx="73" formatCode="#,##0.000">
                  <c:v>1.2302944904683901</c:v>
                </c:pt>
                <c:pt idx="74" formatCode="#,##0.000">
                  <c:v>1.2557387476945743</c:v>
                </c:pt>
                <c:pt idx="75" formatCode="#,##0.000">
                  <c:v>1.280090731547759</c:v>
                </c:pt>
                <c:pt idx="76" formatCode="#,##0.000">
                  <c:v>1.2657146136986901</c:v>
                </c:pt>
                <c:pt idx="77" formatCode="#,##0.000">
                  <c:v>1.256452382165947</c:v>
                </c:pt>
                <c:pt idx="78" formatCode="#,##0.000">
                  <c:v>1.256452382165947</c:v>
                </c:pt>
                <c:pt idx="79" formatCode="#,##0.000">
                  <c:v>1.2451964823126083</c:v>
                </c:pt>
                <c:pt idx="80" formatCode="#,##0.000">
                  <c:v>1.2431407097030602</c:v>
                </c:pt>
                <c:pt idx="81" formatCode="#,##0.000">
                  <c:v>1.2359442948672801</c:v>
                </c:pt>
                <c:pt idx="82" formatCode="#,##0.000">
                  <c:v>1.1858333241315917</c:v>
                </c:pt>
                <c:pt idx="83" formatCode="#,##0.000">
                  <c:v>1.1412467882706787</c:v>
                </c:pt>
                <c:pt idx="84" formatCode="#,##0.000">
                  <c:v>1.2083911305280002</c:v>
                </c:pt>
                <c:pt idx="85" formatCode="#,##0.000">
                  <c:v>1.1725725011678807</c:v>
                </c:pt>
                <c:pt idx="86" formatCode="#,##0.000">
                  <c:v>1.1856953040623996</c:v>
                </c:pt>
                <c:pt idx="87" formatCode="#,##0.000">
                  <c:v>1.230549405145168</c:v>
                </c:pt>
                <c:pt idx="88" formatCode="#,##0.000">
                  <c:v>1.2283665087876794</c:v>
                </c:pt>
                <c:pt idx="89" formatCode="#,##0.000">
                  <c:v>1.2537174055316895</c:v>
                </c:pt>
                <c:pt idx="90" formatCode="#,##0.000">
                  <c:v>1.2894198074651206</c:v>
                </c:pt>
                <c:pt idx="91" formatCode="#,##0.000">
                  <c:v>1.2973632256578449</c:v>
                </c:pt>
                <c:pt idx="92" formatCode="#,##0.000">
                  <c:v>1.3034009983338264</c:v>
                </c:pt>
                <c:pt idx="93" formatCode="#,##0.000">
                  <c:v>1.3275484569306688</c:v>
                </c:pt>
                <c:pt idx="94" formatCode="#,##0.000">
                  <c:v>1.3448070190915105</c:v>
                </c:pt>
                <c:pt idx="95" formatCode="#,##0.000">
                  <c:v>1.3649555277888605</c:v>
                </c:pt>
                <c:pt idx="96" formatCode="#,##0.000">
                  <c:v>1.34341107926889</c:v>
                </c:pt>
                <c:pt idx="97" formatCode="#,##0.000">
                  <c:v>1.3633864575285697</c:v>
                </c:pt>
                <c:pt idx="98" formatCode="#,##0.000">
                  <c:v>1.297973419647958</c:v>
                </c:pt>
                <c:pt idx="99" formatCode="#,##0.000">
                  <c:v>1.3801207855669526</c:v>
                </c:pt>
                <c:pt idx="100" formatCode="#,##0.000">
                  <c:v>1.3801207855669526</c:v>
                </c:pt>
                <c:pt idx="101" formatCode="#,##0.000">
                  <c:v>1.3429401160503307</c:v>
                </c:pt>
                <c:pt idx="102" formatCode="#,##0.000">
                  <c:v>1.3429401160503307</c:v>
                </c:pt>
                <c:pt idx="103" formatCode="#,##0.000">
                  <c:v>1.3408359153463292</c:v>
                </c:pt>
                <c:pt idx="104" formatCode="#,##0.000">
                  <c:v>1.3535470794379934</c:v>
                </c:pt>
                <c:pt idx="105" formatCode="#,##0.000">
                  <c:v>1.3535470794379934</c:v>
                </c:pt>
                <c:pt idx="106" formatCode="#,##0.000">
                  <c:v>1.3056577475353561</c:v>
                </c:pt>
                <c:pt idx="107" formatCode="#,##0.000">
                  <c:v>1.161980066208554</c:v>
                </c:pt>
                <c:pt idx="108" formatCode="#,##0.000">
                  <c:v>1.2745717537056986</c:v>
                </c:pt>
                <c:pt idx="109" formatCode="#,##0.000">
                  <c:v>1.3019832658687021</c:v>
                </c:pt>
                <c:pt idx="110" formatCode="#,##0.000">
                  <c:v>1.3606103170140265</c:v>
                </c:pt>
                <c:pt idx="111" formatCode="#,##0.000">
                  <c:v>1.3797382036207708</c:v>
                </c:pt>
                <c:pt idx="112" formatCode="#,##0.000">
                  <c:v>1.3857929261298108</c:v>
                </c:pt>
                <c:pt idx="113" formatCode="#,##0.000">
                  <c:v>1.3857929261298108</c:v>
                </c:pt>
                <c:pt idx="114" formatCode="#,##0.000">
                  <c:v>1.3813060631787004</c:v>
                </c:pt>
                <c:pt idx="115" formatCode="#,##0.000">
                  <c:v>1.3436435341222668</c:v>
                </c:pt>
                <c:pt idx="116" formatCode="#,##0.000">
                  <c:v>1.3344700423304257</c:v>
                </c:pt>
                <c:pt idx="117" formatCode="#,##0.000">
                  <c:v>1.3344700423304257</c:v>
                </c:pt>
                <c:pt idx="118" formatCode="#,##0.000">
                  <c:v>1.3960645064024555</c:v>
                </c:pt>
                <c:pt idx="119" formatCode="#,##0.000">
                  <c:v>1.4222037426884426</c:v>
                </c:pt>
                <c:pt idx="120" formatCode="#,##0.000">
                  <c:v>1.4292691096197181</c:v>
                </c:pt>
                <c:pt idx="121" formatCode="#,##0.000">
                  <c:v>1.4292691096197181</c:v>
                </c:pt>
                <c:pt idx="122" formatCode="#,##0.000">
                  <c:v>1.440344621967578</c:v>
                </c:pt>
                <c:pt idx="123" formatCode="#,##0.000">
                  <c:v>1.4704720698438325</c:v>
                </c:pt>
                <c:pt idx="124" formatCode="#,##0.000">
                  <c:v>1.5809463333512885</c:v>
                </c:pt>
                <c:pt idx="125" formatCode="#,##0.000">
                  <c:v>1.5856487317253258</c:v>
                </c:pt>
                <c:pt idx="126" formatCode="#,##0.000">
                  <c:v>1.6764435382831426</c:v>
                </c:pt>
                <c:pt idx="127" formatCode="#,##0.000">
                  <c:v>1.6809800955313605</c:v>
                </c:pt>
              </c:numCache>
            </c:numRef>
          </c:yVal>
        </c:ser>
        <c:ser>
          <c:idx val="7"/>
          <c:order val="7"/>
          <c:tx>
            <c:strRef>
              <c:f>Indices!$I$10</c:f>
              <c:strCache>
                <c:ptCount val="1"/>
                <c:pt idx="0">
                  <c:v>H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xVal>
            <c:numRef>
              <c:f>Indices!$A$11:$A$138</c:f>
              <c:numCache>
                <c:formatCode>dd/mm/yyyy</c:formatCode>
                <c:ptCount val="128"/>
                <c:pt idx="0">
                  <c:v>39813</c:v>
                </c:pt>
                <c:pt idx="1">
                  <c:v>39889</c:v>
                </c:pt>
                <c:pt idx="2">
                  <c:v>39956</c:v>
                </c:pt>
                <c:pt idx="3">
                  <c:v>39994</c:v>
                </c:pt>
                <c:pt idx="4">
                  <c:v>40002</c:v>
                </c:pt>
                <c:pt idx="5">
                  <c:v>40003</c:v>
                </c:pt>
                <c:pt idx="6">
                  <c:v>40015</c:v>
                </c:pt>
                <c:pt idx="7">
                  <c:v>40022</c:v>
                </c:pt>
                <c:pt idx="8">
                  <c:v>40023</c:v>
                </c:pt>
                <c:pt idx="9">
                  <c:v>40024</c:v>
                </c:pt>
                <c:pt idx="10">
                  <c:v>40028</c:v>
                </c:pt>
                <c:pt idx="11">
                  <c:v>40028</c:v>
                </c:pt>
                <c:pt idx="12">
                  <c:v>40031</c:v>
                </c:pt>
                <c:pt idx="13">
                  <c:v>40035</c:v>
                </c:pt>
                <c:pt idx="14">
                  <c:v>40036</c:v>
                </c:pt>
                <c:pt idx="15">
                  <c:v>40037</c:v>
                </c:pt>
                <c:pt idx="16">
                  <c:v>40037</c:v>
                </c:pt>
                <c:pt idx="17">
                  <c:v>40038</c:v>
                </c:pt>
                <c:pt idx="18">
                  <c:v>40039</c:v>
                </c:pt>
                <c:pt idx="19">
                  <c:v>40040</c:v>
                </c:pt>
                <c:pt idx="20">
                  <c:v>40043</c:v>
                </c:pt>
                <c:pt idx="21">
                  <c:v>40044</c:v>
                </c:pt>
                <c:pt idx="22">
                  <c:v>40045</c:v>
                </c:pt>
                <c:pt idx="23">
                  <c:v>40046</c:v>
                </c:pt>
                <c:pt idx="24">
                  <c:v>40049</c:v>
                </c:pt>
                <c:pt idx="25">
                  <c:v>40049</c:v>
                </c:pt>
                <c:pt idx="26">
                  <c:v>40050</c:v>
                </c:pt>
                <c:pt idx="27">
                  <c:v>40051</c:v>
                </c:pt>
                <c:pt idx="28">
                  <c:v>40053</c:v>
                </c:pt>
                <c:pt idx="29">
                  <c:v>40057</c:v>
                </c:pt>
                <c:pt idx="30">
                  <c:v>40058</c:v>
                </c:pt>
                <c:pt idx="31">
                  <c:v>40059</c:v>
                </c:pt>
                <c:pt idx="32">
                  <c:v>40060</c:v>
                </c:pt>
                <c:pt idx="33">
                  <c:v>40063</c:v>
                </c:pt>
                <c:pt idx="34">
                  <c:v>40064</c:v>
                </c:pt>
                <c:pt idx="35">
                  <c:v>40065</c:v>
                </c:pt>
                <c:pt idx="36">
                  <c:v>40066</c:v>
                </c:pt>
                <c:pt idx="37">
                  <c:v>40070</c:v>
                </c:pt>
                <c:pt idx="38">
                  <c:v>40073</c:v>
                </c:pt>
                <c:pt idx="39">
                  <c:v>40077</c:v>
                </c:pt>
                <c:pt idx="40">
                  <c:v>40079</c:v>
                </c:pt>
                <c:pt idx="41">
                  <c:v>40081</c:v>
                </c:pt>
                <c:pt idx="42">
                  <c:v>40084</c:v>
                </c:pt>
                <c:pt idx="43">
                  <c:v>40085</c:v>
                </c:pt>
                <c:pt idx="44">
                  <c:v>40085</c:v>
                </c:pt>
                <c:pt idx="45">
                  <c:v>40086</c:v>
                </c:pt>
                <c:pt idx="46">
                  <c:v>40087</c:v>
                </c:pt>
                <c:pt idx="47">
                  <c:v>40092</c:v>
                </c:pt>
                <c:pt idx="48">
                  <c:v>40093</c:v>
                </c:pt>
                <c:pt idx="49">
                  <c:v>40094</c:v>
                </c:pt>
                <c:pt idx="50">
                  <c:v>40098</c:v>
                </c:pt>
                <c:pt idx="51">
                  <c:v>40100</c:v>
                </c:pt>
                <c:pt idx="52">
                  <c:v>40101</c:v>
                </c:pt>
                <c:pt idx="53">
                  <c:v>40106</c:v>
                </c:pt>
                <c:pt idx="54">
                  <c:v>40109</c:v>
                </c:pt>
                <c:pt idx="55">
                  <c:v>40112</c:v>
                </c:pt>
                <c:pt idx="56">
                  <c:v>40113</c:v>
                </c:pt>
                <c:pt idx="57">
                  <c:v>40119</c:v>
                </c:pt>
                <c:pt idx="58">
                  <c:v>40123</c:v>
                </c:pt>
                <c:pt idx="59">
                  <c:v>40126</c:v>
                </c:pt>
                <c:pt idx="60">
                  <c:v>40130</c:v>
                </c:pt>
                <c:pt idx="61">
                  <c:v>40135</c:v>
                </c:pt>
                <c:pt idx="62">
                  <c:v>40143</c:v>
                </c:pt>
                <c:pt idx="63">
                  <c:v>40147</c:v>
                </c:pt>
                <c:pt idx="64">
                  <c:v>40148</c:v>
                </c:pt>
                <c:pt idx="65">
                  <c:v>40154</c:v>
                </c:pt>
                <c:pt idx="66">
                  <c:v>40161</c:v>
                </c:pt>
                <c:pt idx="67">
                  <c:v>40176</c:v>
                </c:pt>
                <c:pt idx="68">
                  <c:v>40184</c:v>
                </c:pt>
                <c:pt idx="69">
                  <c:v>40197</c:v>
                </c:pt>
                <c:pt idx="70">
                  <c:v>40212</c:v>
                </c:pt>
                <c:pt idx="71">
                  <c:v>40239</c:v>
                </c:pt>
                <c:pt idx="72">
                  <c:v>40245</c:v>
                </c:pt>
                <c:pt idx="73">
                  <c:v>40254</c:v>
                </c:pt>
                <c:pt idx="74">
                  <c:v>40266</c:v>
                </c:pt>
                <c:pt idx="75">
                  <c:v>40284</c:v>
                </c:pt>
                <c:pt idx="76">
                  <c:v>40290</c:v>
                </c:pt>
                <c:pt idx="77">
                  <c:v>40296</c:v>
                </c:pt>
                <c:pt idx="78">
                  <c:v>40296</c:v>
                </c:pt>
                <c:pt idx="79">
                  <c:v>40297</c:v>
                </c:pt>
                <c:pt idx="80">
                  <c:v>40298</c:v>
                </c:pt>
                <c:pt idx="81">
                  <c:v>40302</c:v>
                </c:pt>
                <c:pt idx="82">
                  <c:v>40304</c:v>
                </c:pt>
                <c:pt idx="83">
                  <c:v>40371</c:v>
                </c:pt>
                <c:pt idx="84">
                  <c:v>40400</c:v>
                </c:pt>
                <c:pt idx="85">
                  <c:v>40407</c:v>
                </c:pt>
                <c:pt idx="86">
                  <c:v>40423</c:v>
                </c:pt>
                <c:pt idx="87">
                  <c:v>40431</c:v>
                </c:pt>
                <c:pt idx="88">
                  <c:v>40445</c:v>
                </c:pt>
                <c:pt idx="89">
                  <c:v>40460</c:v>
                </c:pt>
                <c:pt idx="90">
                  <c:v>40465</c:v>
                </c:pt>
                <c:pt idx="91">
                  <c:v>40486</c:v>
                </c:pt>
                <c:pt idx="92">
                  <c:v>40494</c:v>
                </c:pt>
                <c:pt idx="93">
                  <c:v>40526</c:v>
                </c:pt>
                <c:pt idx="94">
                  <c:v>40534</c:v>
                </c:pt>
                <c:pt idx="95">
                  <c:v>40557</c:v>
                </c:pt>
                <c:pt idx="96">
                  <c:v>40568</c:v>
                </c:pt>
                <c:pt idx="97">
                  <c:v>40606</c:v>
                </c:pt>
                <c:pt idx="98">
                  <c:v>40620</c:v>
                </c:pt>
                <c:pt idx="99">
                  <c:v>40659</c:v>
                </c:pt>
                <c:pt idx="100">
                  <c:v>40659</c:v>
                </c:pt>
                <c:pt idx="101">
                  <c:v>40703</c:v>
                </c:pt>
                <c:pt idx="102">
                  <c:v>40703</c:v>
                </c:pt>
                <c:pt idx="103">
                  <c:v>40709</c:v>
                </c:pt>
                <c:pt idx="104">
                  <c:v>40757</c:v>
                </c:pt>
                <c:pt idx="105">
                  <c:v>40757</c:v>
                </c:pt>
                <c:pt idx="106">
                  <c:v>40759</c:v>
                </c:pt>
                <c:pt idx="107">
                  <c:v>40767</c:v>
                </c:pt>
                <c:pt idx="108">
                  <c:v>40907</c:v>
                </c:pt>
                <c:pt idx="109">
                  <c:v>40912</c:v>
                </c:pt>
                <c:pt idx="110">
                  <c:v>40945</c:v>
                </c:pt>
                <c:pt idx="111">
                  <c:v>40962</c:v>
                </c:pt>
                <c:pt idx="112">
                  <c:v>40966</c:v>
                </c:pt>
                <c:pt idx="113">
                  <c:v>40966</c:v>
                </c:pt>
                <c:pt idx="114">
                  <c:v>41003</c:v>
                </c:pt>
                <c:pt idx="115">
                  <c:v>41100</c:v>
                </c:pt>
                <c:pt idx="116">
                  <c:v>41103</c:v>
                </c:pt>
                <c:pt idx="117">
                  <c:v>41103</c:v>
                </c:pt>
                <c:pt idx="118">
                  <c:v>41134</c:v>
                </c:pt>
                <c:pt idx="119">
                  <c:v>41243</c:v>
                </c:pt>
                <c:pt idx="120">
                  <c:v>41246</c:v>
                </c:pt>
                <c:pt idx="121">
                  <c:v>41246</c:v>
                </c:pt>
                <c:pt idx="122">
                  <c:v>41253</c:v>
                </c:pt>
                <c:pt idx="123">
                  <c:v>41278</c:v>
                </c:pt>
                <c:pt idx="124">
                  <c:v>41360</c:v>
                </c:pt>
                <c:pt idx="125">
                  <c:v>41389</c:v>
                </c:pt>
                <c:pt idx="126">
                  <c:v>41491</c:v>
                </c:pt>
                <c:pt idx="127">
                  <c:v>41529</c:v>
                </c:pt>
              </c:numCache>
            </c:numRef>
          </c:xVal>
          <c:yVal>
            <c:numRef>
              <c:f>Indices!$I$11:$I$138</c:f>
              <c:numCache>
                <c:formatCode>\£#,##0.00</c:formatCode>
                <c:ptCount val="128"/>
                <c:pt idx="11" formatCode="#,##0.000">
                  <c:v>1</c:v>
                </c:pt>
                <c:pt idx="12" formatCode="#,##0.000">
                  <c:v>1.0175029981069805</c:v>
                </c:pt>
                <c:pt idx="13" formatCode="#,##0.000">
                  <c:v>1.0252584318661604</c:v>
                </c:pt>
                <c:pt idx="14" formatCode="#,##0.000">
                  <c:v>1.0291435820688424</c:v>
                </c:pt>
                <c:pt idx="15" formatCode="#,##0.000">
                  <c:v>1.030109914070785</c:v>
                </c:pt>
                <c:pt idx="16" formatCode="#,##0.000">
                  <c:v>1.030109914070785</c:v>
                </c:pt>
                <c:pt idx="17" formatCode="#,##0.000">
                  <c:v>1.0242600753397855</c:v>
                </c:pt>
                <c:pt idx="18" formatCode="#,##0.000">
                  <c:v>1.0437229709694393</c:v>
                </c:pt>
                <c:pt idx="19" formatCode="#,##0.000">
                  <c:v>1.0436974592436172</c:v>
                </c:pt>
                <c:pt idx="20" formatCode="#,##0.000">
                  <c:v>1.0193490681190378</c:v>
                </c:pt>
                <c:pt idx="21" formatCode="#,##0.000">
                  <c:v>1.013499229388038</c:v>
                </c:pt>
                <c:pt idx="22" formatCode="#,##0.000">
                  <c:v>1.0164126684769179</c:v>
                </c:pt>
                <c:pt idx="23" formatCode="#,##0.000">
                  <c:v>1.0368475608603926</c:v>
                </c:pt>
                <c:pt idx="24" formatCode="#,##0.000">
                  <c:v>1.0572684217946651</c:v>
                </c:pt>
                <c:pt idx="25" formatCode="#,##0.000">
                  <c:v>1.0572684217946651</c:v>
                </c:pt>
                <c:pt idx="26" formatCode="#,##0.000">
                  <c:v>1.0796516848521842</c:v>
                </c:pt>
                <c:pt idx="27" formatCode="#,##0.000">
                  <c:v>1.0971658081470073</c:v>
                </c:pt>
                <c:pt idx="28" formatCode="#,##0.000">
                  <c:v>1.1068835601017299</c:v>
                </c:pt>
                <c:pt idx="29" formatCode="#,##0.000">
                  <c:v>1.1146347707863584</c:v>
                </c:pt>
                <c:pt idx="30" formatCode="#,##0.000">
                  <c:v>1.091262078822592</c:v>
                </c:pt>
                <c:pt idx="31" formatCode="#,##0.000">
                  <c:v>1.0581552128475675</c:v>
                </c:pt>
                <c:pt idx="32" formatCode="#,##0.000">
                  <c:v>1.0688541826802702</c:v>
                </c:pt>
                <c:pt idx="33" formatCode="#,##0.000">
                  <c:v>1.0736945838440295</c:v>
                </c:pt>
                <c:pt idx="34" formatCode="#,##0.000">
                  <c:v>1.095100734537702</c:v>
                </c:pt>
                <c:pt idx="35" formatCode="#,##0.000">
                  <c:v>1.1038536906709799</c:v>
                </c:pt>
                <c:pt idx="36" formatCode="#,##0.000">
                  <c:v>1.1155256673533949</c:v>
                </c:pt>
                <c:pt idx="37" formatCode="#,##0.000">
                  <c:v>1.1223018184312441</c:v>
                </c:pt>
                <c:pt idx="38" formatCode="#,##0.000">
                  <c:v>1.1573156957214221</c:v>
                </c:pt>
                <c:pt idx="39" formatCode="#,##0.000">
                  <c:v>1.177715995452312</c:v>
                </c:pt>
                <c:pt idx="40" formatCode="#,##0.000">
                  <c:v>1.1893777083493926</c:v>
                </c:pt>
                <c:pt idx="41" formatCode="#,##0.000">
                  <c:v>1.1971432883334898</c:v>
                </c:pt>
                <c:pt idx="42" formatCode="#,##0.000">
                  <c:v>1.1776482544691045</c:v>
                </c:pt>
                <c:pt idx="43" formatCode="#,##0.000">
                  <c:v>1.1941852654000813</c:v>
                </c:pt>
                <c:pt idx="44" formatCode="#,##0.000">
                  <c:v>1.1941852654000813</c:v>
                </c:pt>
                <c:pt idx="45" formatCode="#,##0.000">
                  <c:v>1.1883355530437283</c:v>
                </c:pt>
                <c:pt idx="46" formatCode="#,##0.000">
                  <c:v>1.1902725903686875</c:v>
                </c:pt>
                <c:pt idx="47" formatCode="#,##0.000">
                  <c:v>1.1571341628718554</c:v>
                </c:pt>
                <c:pt idx="48" formatCode="#,##0.000">
                  <c:v>1.1931325277234732</c:v>
                </c:pt>
                <c:pt idx="49" formatCode="#,##0.000">
                  <c:v>1.1921499725586386</c:v>
                </c:pt>
                <c:pt idx="50" formatCode="#,##0.000">
                  <c:v>1.2047617699244051</c:v>
                </c:pt>
                <c:pt idx="51" formatCode="#,##0.000">
                  <c:v>1.2349086678568755</c:v>
                </c:pt>
                <c:pt idx="52" formatCode="#,##0.000">
                  <c:v>1.2436569179494896</c:v>
                </c:pt>
                <c:pt idx="53" formatCode="#,##0.000">
                  <c:v>1.2153874022069706</c:v>
                </c:pt>
                <c:pt idx="54" formatCode="#,##0.000">
                  <c:v>1.1890847513569145</c:v>
                </c:pt>
                <c:pt idx="55" formatCode="#,##0.000">
                  <c:v>1.218245584998962</c:v>
                </c:pt>
                <c:pt idx="56" formatCode="#,##0.000">
                  <c:v>1.2104412896897061</c:v>
                </c:pt>
                <c:pt idx="57" formatCode="#,##0.000">
                  <c:v>1.1461751636583639</c:v>
                </c:pt>
                <c:pt idx="58" formatCode="#,##0.000">
                  <c:v>1.1412729152109584</c:v>
                </c:pt>
                <c:pt idx="59" formatCode="#,##0.000">
                  <c:v>1.1354074117894564</c:v>
                </c:pt>
                <c:pt idx="60" formatCode="#,##0.000">
                  <c:v>1.1849878472321143</c:v>
                </c:pt>
                <c:pt idx="61" formatCode="#,##0.000">
                  <c:v>1.1761834511300808</c:v>
                </c:pt>
                <c:pt idx="62" formatCode="#,##0.000">
                  <c:v>1.1838877363600586</c:v>
                </c:pt>
                <c:pt idx="63" formatCode="#,##0.000">
                  <c:v>1.1585571132980708</c:v>
                </c:pt>
                <c:pt idx="64" formatCode="#,##0.000">
                  <c:v>1.1643840163380972</c:v>
                </c:pt>
                <c:pt idx="65" formatCode="#,##0.000">
                  <c:v>1.1896163838836016</c:v>
                </c:pt>
                <c:pt idx="66" formatCode="#,##0.000">
                  <c:v>1.1759307940876951</c:v>
                </c:pt>
                <c:pt idx="67" formatCode="#,##0.000">
                  <c:v>1.1971820586528261</c:v>
                </c:pt>
                <c:pt idx="68" formatCode="#,##0.000">
                  <c:v>1.2233601355444834</c:v>
                </c:pt>
                <c:pt idx="69" formatCode="#,##0.000">
                  <c:v>1.1989208303820238</c:v>
                </c:pt>
                <c:pt idx="70" formatCode="#,##0.000">
                  <c:v>1.1579377526316663</c:v>
                </c:pt>
                <c:pt idx="71" formatCode="#,##0.000">
                  <c:v>1.182954308953466</c:v>
                </c:pt>
                <c:pt idx="72" formatCode="#,##0.000">
                  <c:v>1.2149715708247104</c:v>
                </c:pt>
                <c:pt idx="73" formatCode="#,##0.000">
                  <c:v>1.2401513014863841</c:v>
                </c:pt>
                <c:pt idx="74" formatCode="#,##0.000">
                  <c:v>1.2555774175742833</c:v>
                </c:pt>
                <c:pt idx="75" formatCode="#,##0.000">
                  <c:v>1.2515050773286038</c:v>
                </c:pt>
                <c:pt idx="76" formatCode="#,##0.000">
                  <c:v>1.2349262134848189</c:v>
                </c:pt>
                <c:pt idx="77" formatCode="#,##0.000">
                  <c:v>1.2144611465758</c:v>
                </c:pt>
                <c:pt idx="78" formatCode="#,##0.000">
                  <c:v>1.2144611465758</c:v>
                </c:pt>
                <c:pt idx="79" formatCode="#,##0.000">
                  <c:v>1.2008499145642848</c:v>
                </c:pt>
                <c:pt idx="80" formatCode="#,##0.000">
                  <c:v>1.1959823317615563</c:v>
                </c:pt>
                <c:pt idx="81" formatCode="#,##0.000">
                  <c:v>1.2046863203144764</c:v>
                </c:pt>
                <c:pt idx="82" formatCode="#,##0.000">
                  <c:v>1.1220884282423567</c:v>
                </c:pt>
                <c:pt idx="83" formatCode="#,##0.000">
                  <c:v>1.1302097102360034</c:v>
                </c:pt>
                <c:pt idx="84" formatCode="#,##0.000">
                  <c:v>1.1639166914932542</c:v>
                </c:pt>
                <c:pt idx="85" formatCode="#,##0.000">
                  <c:v>1.1114334405027586</c:v>
                </c:pt>
                <c:pt idx="86" formatCode="#,##0.000">
                  <c:v>1.128755994657501</c:v>
                </c:pt>
                <c:pt idx="87" formatCode="#,##0.000">
                  <c:v>1.1675014046196759</c:v>
                </c:pt>
                <c:pt idx="88" formatCode="#,##0.000">
                  <c:v>1.1838644759844101</c:v>
                </c:pt>
                <c:pt idx="89" formatCode="#,##0.000">
                  <c:v>1.2351212974627168</c:v>
                </c:pt>
                <c:pt idx="90" formatCode="#,##0.000">
                  <c:v>1.2777809090769761</c:v>
                </c:pt>
                <c:pt idx="91" formatCode="#,##0.000">
                  <c:v>1.2717402861064955</c:v>
                </c:pt>
                <c:pt idx="92" formatCode="#,##0.000">
                  <c:v>1.2406173491199499</c:v>
                </c:pt>
                <c:pt idx="93" formatCode="#,##0.000">
                  <c:v>1.2742312803768985</c:v>
                </c:pt>
                <c:pt idx="94" formatCode="#,##0.000">
                  <c:v>1.307116065729834</c:v>
                </c:pt>
                <c:pt idx="95" formatCode="#,##0.000">
                  <c:v>1.3068689493355869</c:v>
                </c:pt>
                <c:pt idx="96" formatCode="#,##0.000">
                  <c:v>1.3319558395811746</c:v>
                </c:pt>
                <c:pt idx="97" formatCode="#,##0.000">
                  <c:v>1.3528600560426565</c:v>
                </c:pt>
                <c:pt idx="98" formatCode="#,##0.000">
                  <c:v>1.2897202919027217</c:v>
                </c:pt>
                <c:pt idx="99" formatCode="#,##0.000">
                  <c:v>1.3929554537141435</c:v>
                </c:pt>
                <c:pt idx="100" formatCode="#,##0.000">
                  <c:v>1.3929554537141435</c:v>
                </c:pt>
                <c:pt idx="101" formatCode="#,##0.000">
                  <c:v>1.3779271159603108</c:v>
                </c:pt>
                <c:pt idx="102" formatCode="#,##0.000">
                  <c:v>1.3779271159603108</c:v>
                </c:pt>
                <c:pt idx="103" formatCode="#,##0.000">
                  <c:v>1.3575247593365278</c:v>
                </c:pt>
                <c:pt idx="104" formatCode="#,##0.000">
                  <c:v>1.3124656780423278</c:v>
                </c:pt>
                <c:pt idx="105" formatCode="#,##0.000">
                  <c:v>1.3124656780423278</c:v>
                </c:pt>
                <c:pt idx="106" formatCode="#,##0.000">
                  <c:v>1.2446742566044726</c:v>
                </c:pt>
                <c:pt idx="107" formatCode="#,##0.000">
                  <c:v>1.0868397965828849</c:v>
                </c:pt>
                <c:pt idx="108" formatCode="#,##0.000">
                  <c:v>1.0449895657075425</c:v>
                </c:pt>
                <c:pt idx="109" formatCode="#,##0.000">
                  <c:v>1.0865126612486558</c:v>
                </c:pt>
                <c:pt idx="110" formatCode="#,##0.000">
                  <c:v>1.1374367282769409</c:v>
                </c:pt>
                <c:pt idx="111" formatCode="#,##0.000">
                  <c:v>1.1768930982359265</c:v>
                </c:pt>
                <c:pt idx="112" formatCode="#,##0.000">
                  <c:v>1.191348631357849</c:v>
                </c:pt>
                <c:pt idx="113" formatCode="#,##0.000">
                  <c:v>1.191348631357849</c:v>
                </c:pt>
                <c:pt idx="114" formatCode="#,##0.000">
                  <c:v>1.1764966871838609</c:v>
                </c:pt>
                <c:pt idx="115" formatCode="#,##0.000">
                  <c:v>1.0664971103285072</c:v>
                </c:pt>
                <c:pt idx="116" formatCode="#,##0.000">
                  <c:v>1.0558543074549298</c:v>
                </c:pt>
                <c:pt idx="117" formatCode="#,##0.000">
                  <c:v>1.0558543074549298</c:v>
                </c:pt>
                <c:pt idx="118" formatCode="#,##0.000">
                  <c:v>1.12698635795291</c:v>
                </c:pt>
                <c:pt idx="119" formatCode="#,##0.000">
                  <c:v>1.2194874016361814</c:v>
                </c:pt>
                <c:pt idx="120" formatCode="#,##0.000">
                  <c:v>1.2242776892362222</c:v>
                </c:pt>
                <c:pt idx="121" formatCode="#,##0.000">
                  <c:v>1.2242776892362222</c:v>
                </c:pt>
                <c:pt idx="122" formatCode="#,##0.000">
                  <c:v>1.2309550987054807</c:v>
                </c:pt>
                <c:pt idx="123" formatCode="#,##0.000">
                  <c:v>1.2731068072417793</c:v>
                </c:pt>
                <c:pt idx="124" formatCode="#,##0.000">
                  <c:v>1.379140990692814</c:v>
                </c:pt>
                <c:pt idx="125" formatCode="#,##0.000">
                  <c:v>1.3874899975757988</c:v>
                </c:pt>
                <c:pt idx="126" formatCode="#,##0.000">
                  <c:v>1.5065852196063771</c:v>
                </c:pt>
                <c:pt idx="127" formatCode="#,##0.000">
                  <c:v>1.4936114171159618</c:v>
                </c:pt>
              </c:numCache>
            </c:numRef>
          </c:yVal>
        </c:ser>
        <c:ser>
          <c:idx val="8"/>
          <c:order val="8"/>
          <c:tx>
            <c:strRef>
              <c:f>Indices!$J$10</c:f>
              <c:strCache>
                <c:ptCount val="1"/>
                <c:pt idx="0">
                  <c:v>I</c:v>
                </c:pt>
              </c:strCache>
            </c:strRef>
          </c:tx>
          <c:spPr>
            <a:ln w="12700">
              <a:solidFill>
                <a:srgbClr val="00CCFF"/>
              </a:solidFill>
              <a:prstDash val="solid"/>
            </a:ln>
          </c:spPr>
          <c:marker>
            <c:symbol val="none"/>
          </c:marker>
          <c:xVal>
            <c:numRef>
              <c:f>Indices!$A$11:$A$138</c:f>
              <c:numCache>
                <c:formatCode>dd/mm/yyyy</c:formatCode>
                <c:ptCount val="128"/>
                <c:pt idx="0">
                  <c:v>39813</c:v>
                </c:pt>
                <c:pt idx="1">
                  <c:v>39889</c:v>
                </c:pt>
                <c:pt idx="2">
                  <c:v>39956</c:v>
                </c:pt>
                <c:pt idx="3">
                  <c:v>39994</c:v>
                </c:pt>
                <c:pt idx="4">
                  <c:v>40002</c:v>
                </c:pt>
                <c:pt idx="5">
                  <c:v>40003</c:v>
                </c:pt>
                <c:pt idx="6">
                  <c:v>40015</c:v>
                </c:pt>
                <c:pt idx="7">
                  <c:v>40022</c:v>
                </c:pt>
                <c:pt idx="8">
                  <c:v>40023</c:v>
                </c:pt>
                <c:pt idx="9">
                  <c:v>40024</c:v>
                </c:pt>
                <c:pt idx="10">
                  <c:v>40028</c:v>
                </c:pt>
                <c:pt idx="11">
                  <c:v>40028</c:v>
                </c:pt>
                <c:pt idx="12">
                  <c:v>40031</c:v>
                </c:pt>
                <c:pt idx="13">
                  <c:v>40035</c:v>
                </c:pt>
                <c:pt idx="14">
                  <c:v>40036</c:v>
                </c:pt>
                <c:pt idx="15">
                  <c:v>40037</c:v>
                </c:pt>
                <c:pt idx="16">
                  <c:v>40037</c:v>
                </c:pt>
                <c:pt idx="17">
                  <c:v>40038</c:v>
                </c:pt>
                <c:pt idx="18">
                  <c:v>40039</c:v>
                </c:pt>
                <c:pt idx="19">
                  <c:v>40040</c:v>
                </c:pt>
                <c:pt idx="20">
                  <c:v>40043</c:v>
                </c:pt>
                <c:pt idx="21">
                  <c:v>40044</c:v>
                </c:pt>
                <c:pt idx="22">
                  <c:v>40045</c:v>
                </c:pt>
                <c:pt idx="23">
                  <c:v>40046</c:v>
                </c:pt>
                <c:pt idx="24">
                  <c:v>40049</c:v>
                </c:pt>
                <c:pt idx="25">
                  <c:v>40049</c:v>
                </c:pt>
                <c:pt idx="26">
                  <c:v>40050</c:v>
                </c:pt>
                <c:pt idx="27">
                  <c:v>40051</c:v>
                </c:pt>
                <c:pt idx="28">
                  <c:v>40053</c:v>
                </c:pt>
                <c:pt idx="29">
                  <c:v>40057</c:v>
                </c:pt>
                <c:pt idx="30">
                  <c:v>40058</c:v>
                </c:pt>
                <c:pt idx="31">
                  <c:v>40059</c:v>
                </c:pt>
                <c:pt idx="32">
                  <c:v>40060</c:v>
                </c:pt>
                <c:pt idx="33">
                  <c:v>40063</c:v>
                </c:pt>
                <c:pt idx="34">
                  <c:v>40064</c:v>
                </c:pt>
                <c:pt idx="35">
                  <c:v>40065</c:v>
                </c:pt>
                <c:pt idx="36">
                  <c:v>40066</c:v>
                </c:pt>
                <c:pt idx="37">
                  <c:v>40070</c:v>
                </c:pt>
                <c:pt idx="38">
                  <c:v>40073</c:v>
                </c:pt>
                <c:pt idx="39">
                  <c:v>40077</c:v>
                </c:pt>
                <c:pt idx="40">
                  <c:v>40079</c:v>
                </c:pt>
                <c:pt idx="41">
                  <c:v>40081</c:v>
                </c:pt>
                <c:pt idx="42">
                  <c:v>40084</c:v>
                </c:pt>
                <c:pt idx="43">
                  <c:v>40085</c:v>
                </c:pt>
                <c:pt idx="44">
                  <c:v>40085</c:v>
                </c:pt>
                <c:pt idx="45">
                  <c:v>40086</c:v>
                </c:pt>
                <c:pt idx="46">
                  <c:v>40087</c:v>
                </c:pt>
                <c:pt idx="47">
                  <c:v>40092</c:v>
                </c:pt>
                <c:pt idx="48">
                  <c:v>40093</c:v>
                </c:pt>
                <c:pt idx="49">
                  <c:v>40094</c:v>
                </c:pt>
                <c:pt idx="50">
                  <c:v>40098</c:v>
                </c:pt>
                <c:pt idx="51">
                  <c:v>40100</c:v>
                </c:pt>
                <c:pt idx="52">
                  <c:v>40101</c:v>
                </c:pt>
                <c:pt idx="53">
                  <c:v>40106</c:v>
                </c:pt>
                <c:pt idx="54">
                  <c:v>40109</c:v>
                </c:pt>
                <c:pt idx="55">
                  <c:v>40112</c:v>
                </c:pt>
                <c:pt idx="56">
                  <c:v>40113</c:v>
                </c:pt>
                <c:pt idx="57">
                  <c:v>40119</c:v>
                </c:pt>
                <c:pt idx="58">
                  <c:v>40123</c:v>
                </c:pt>
                <c:pt idx="59">
                  <c:v>40126</c:v>
                </c:pt>
                <c:pt idx="60">
                  <c:v>40130</c:v>
                </c:pt>
                <c:pt idx="61">
                  <c:v>40135</c:v>
                </c:pt>
                <c:pt idx="62">
                  <c:v>40143</c:v>
                </c:pt>
                <c:pt idx="63">
                  <c:v>40147</c:v>
                </c:pt>
                <c:pt idx="64">
                  <c:v>40148</c:v>
                </c:pt>
                <c:pt idx="65">
                  <c:v>40154</c:v>
                </c:pt>
                <c:pt idx="66">
                  <c:v>40161</c:v>
                </c:pt>
                <c:pt idx="67">
                  <c:v>40176</c:v>
                </c:pt>
                <c:pt idx="68">
                  <c:v>40184</c:v>
                </c:pt>
                <c:pt idx="69">
                  <c:v>40197</c:v>
                </c:pt>
                <c:pt idx="70">
                  <c:v>40212</c:v>
                </c:pt>
                <c:pt idx="71">
                  <c:v>40239</c:v>
                </c:pt>
                <c:pt idx="72">
                  <c:v>40245</c:v>
                </c:pt>
                <c:pt idx="73">
                  <c:v>40254</c:v>
                </c:pt>
                <c:pt idx="74">
                  <c:v>40266</c:v>
                </c:pt>
                <c:pt idx="75">
                  <c:v>40284</c:v>
                </c:pt>
                <c:pt idx="76">
                  <c:v>40290</c:v>
                </c:pt>
                <c:pt idx="77">
                  <c:v>40296</c:v>
                </c:pt>
                <c:pt idx="78">
                  <c:v>40296</c:v>
                </c:pt>
                <c:pt idx="79">
                  <c:v>40297</c:v>
                </c:pt>
                <c:pt idx="80">
                  <c:v>40298</c:v>
                </c:pt>
                <c:pt idx="81">
                  <c:v>40302</c:v>
                </c:pt>
                <c:pt idx="82">
                  <c:v>40304</c:v>
                </c:pt>
                <c:pt idx="83">
                  <c:v>40371</c:v>
                </c:pt>
                <c:pt idx="84">
                  <c:v>40400</c:v>
                </c:pt>
                <c:pt idx="85">
                  <c:v>40407</c:v>
                </c:pt>
                <c:pt idx="86">
                  <c:v>40423</c:v>
                </c:pt>
                <c:pt idx="87">
                  <c:v>40431</c:v>
                </c:pt>
                <c:pt idx="88">
                  <c:v>40445</c:v>
                </c:pt>
                <c:pt idx="89">
                  <c:v>40460</c:v>
                </c:pt>
                <c:pt idx="90">
                  <c:v>40465</c:v>
                </c:pt>
                <c:pt idx="91">
                  <c:v>40486</c:v>
                </c:pt>
                <c:pt idx="92">
                  <c:v>40494</c:v>
                </c:pt>
                <c:pt idx="93">
                  <c:v>40526</c:v>
                </c:pt>
                <c:pt idx="94">
                  <c:v>40534</c:v>
                </c:pt>
                <c:pt idx="95">
                  <c:v>40557</c:v>
                </c:pt>
                <c:pt idx="96">
                  <c:v>40568</c:v>
                </c:pt>
                <c:pt idx="97">
                  <c:v>40606</c:v>
                </c:pt>
                <c:pt idx="98">
                  <c:v>40620</c:v>
                </c:pt>
                <c:pt idx="99">
                  <c:v>40659</c:v>
                </c:pt>
                <c:pt idx="100">
                  <c:v>40659</c:v>
                </c:pt>
                <c:pt idx="101">
                  <c:v>40703</c:v>
                </c:pt>
                <c:pt idx="102">
                  <c:v>40703</c:v>
                </c:pt>
                <c:pt idx="103">
                  <c:v>40709</c:v>
                </c:pt>
                <c:pt idx="104">
                  <c:v>40757</c:v>
                </c:pt>
                <c:pt idx="105">
                  <c:v>40757</c:v>
                </c:pt>
                <c:pt idx="106">
                  <c:v>40759</c:v>
                </c:pt>
                <c:pt idx="107">
                  <c:v>40767</c:v>
                </c:pt>
                <c:pt idx="108">
                  <c:v>40907</c:v>
                </c:pt>
                <c:pt idx="109">
                  <c:v>40912</c:v>
                </c:pt>
                <c:pt idx="110">
                  <c:v>40945</c:v>
                </c:pt>
                <c:pt idx="111">
                  <c:v>40962</c:v>
                </c:pt>
                <c:pt idx="112">
                  <c:v>40966</c:v>
                </c:pt>
                <c:pt idx="113">
                  <c:v>40966</c:v>
                </c:pt>
                <c:pt idx="114">
                  <c:v>41003</c:v>
                </c:pt>
                <c:pt idx="115">
                  <c:v>41100</c:v>
                </c:pt>
                <c:pt idx="116">
                  <c:v>41103</c:v>
                </c:pt>
                <c:pt idx="117">
                  <c:v>41103</c:v>
                </c:pt>
                <c:pt idx="118">
                  <c:v>41134</c:v>
                </c:pt>
                <c:pt idx="119">
                  <c:v>41243</c:v>
                </c:pt>
                <c:pt idx="120">
                  <c:v>41246</c:v>
                </c:pt>
                <c:pt idx="121">
                  <c:v>41246</c:v>
                </c:pt>
                <c:pt idx="122">
                  <c:v>41253</c:v>
                </c:pt>
                <c:pt idx="123">
                  <c:v>41278</c:v>
                </c:pt>
                <c:pt idx="124">
                  <c:v>41360</c:v>
                </c:pt>
                <c:pt idx="125">
                  <c:v>41389</c:v>
                </c:pt>
                <c:pt idx="126">
                  <c:v>41491</c:v>
                </c:pt>
                <c:pt idx="127">
                  <c:v>41529</c:v>
                </c:pt>
              </c:numCache>
            </c:numRef>
          </c:xVal>
          <c:yVal>
            <c:numRef>
              <c:f>Indices!$J$11:$J$138</c:f>
              <c:numCache>
                <c:formatCode>\£#,##0.00</c:formatCode>
                <c:ptCount val="128"/>
                <c:pt idx="11" formatCode="#,##0.000">
                  <c:v>1</c:v>
                </c:pt>
                <c:pt idx="12" formatCode="#,##0.000">
                  <c:v>0.9845485990663746</c:v>
                </c:pt>
                <c:pt idx="13" formatCode="#,##0.000">
                  <c:v>0.98731875080527665</c:v>
                </c:pt>
                <c:pt idx="14" formatCode="#,##0.000">
                  <c:v>1.009752519896528</c:v>
                </c:pt>
                <c:pt idx="15" formatCode="#,##0.000">
                  <c:v>1.0167547102490659</c:v>
                </c:pt>
                <c:pt idx="16" formatCode="#,##0.000">
                  <c:v>1.0167547102490659</c:v>
                </c:pt>
                <c:pt idx="17" formatCode="#,##0.000">
                  <c:v>1.0069289848226579</c:v>
                </c:pt>
                <c:pt idx="18" formatCode="#,##0.000">
                  <c:v>1.008323244106591</c:v>
                </c:pt>
                <c:pt idx="19" formatCode="#,##0.000">
                  <c:v>1.0153097506275353</c:v>
                </c:pt>
                <c:pt idx="20" formatCode="#,##0.000">
                  <c:v>1.0265221302872365</c:v>
                </c:pt>
                <c:pt idx="21" formatCode="#,##0.000">
                  <c:v>1.0040745558159152</c:v>
                </c:pt>
                <c:pt idx="22" formatCode="#,##0.000">
                  <c:v>1.0110788074550185</c:v>
                </c:pt>
                <c:pt idx="23" formatCode="#,##0.000">
                  <c:v>1.0138749310735242</c:v>
                </c:pt>
                <c:pt idx="24" formatCode="#,##0.000">
                  <c:v>1.0166571120991905</c:v>
                </c:pt>
                <c:pt idx="25" formatCode="#,##0.000">
                  <c:v>1.0166571120991905</c:v>
                </c:pt>
                <c:pt idx="26" formatCode="#,##0.000">
                  <c:v>1.0348778195674293</c:v>
                </c:pt>
                <c:pt idx="27" formatCode="#,##0.000">
                  <c:v>1.0418795484410546</c:v>
                </c:pt>
                <c:pt idx="28" formatCode="#,##0.000">
                  <c:v>1.05868977738656</c:v>
                </c:pt>
                <c:pt idx="29" formatCode="#,##0.000">
                  <c:v>1.0516434644216988</c:v>
                </c:pt>
                <c:pt idx="30" formatCode="#,##0.000">
                  <c:v>1.0502329858989656</c:v>
                </c:pt>
                <c:pt idx="31" formatCode="#,##0.000">
                  <c:v>1.0305936937095874</c:v>
                </c:pt>
                <c:pt idx="32" formatCode="#,##0.000">
                  <c:v>1.0179662631418422</c:v>
                </c:pt>
                <c:pt idx="33" formatCode="#,##0.000">
                  <c:v>1.0277565242673079</c:v>
                </c:pt>
                <c:pt idx="34" formatCode="#,##0.000">
                  <c:v>1.0347582531409332</c:v>
                </c:pt>
                <c:pt idx="35" formatCode="#,##0.000">
                  <c:v>1.0235331948975148</c:v>
                </c:pt>
                <c:pt idx="36" formatCode="#,##0.000">
                  <c:v>1.0333396684197935</c:v>
                </c:pt>
                <c:pt idx="37" formatCode="#,##0.000">
                  <c:v>1.0403150521485978</c:v>
                </c:pt>
                <c:pt idx="38" formatCode="#,##0.000">
                  <c:v>1.0571131217964931</c:v>
                </c:pt>
                <c:pt idx="39" formatCode="#,##0.000">
                  <c:v>1.0767058033450343</c:v>
                </c:pt>
                <c:pt idx="40" formatCode="#,##0.000">
                  <c:v>1.079492309047273</c:v>
                </c:pt>
                <c:pt idx="41" formatCode="#,##0.000">
                  <c:v>1.0836811870738383</c:v>
                </c:pt>
                <c:pt idx="42" formatCode="#,##0.000">
                  <c:v>1.0892623046767222</c:v>
                </c:pt>
                <c:pt idx="43" formatCode="#,##0.000">
                  <c:v>1.0920569165773675</c:v>
                </c:pt>
                <c:pt idx="44" formatCode="#,##0.000">
                  <c:v>1.0920569165773675</c:v>
                </c:pt>
                <c:pt idx="45" formatCode="#,##0.000">
                  <c:v>1.0990570948225411</c:v>
                </c:pt>
                <c:pt idx="46" formatCode="#,##0.000">
                  <c:v>1.09484294642201</c:v>
                </c:pt>
                <c:pt idx="47" formatCode="#,##0.000">
                  <c:v>1.0667617519399639</c:v>
                </c:pt>
                <c:pt idx="48" formatCode="#,##0.000">
                  <c:v>1.0835738238604911</c:v>
                </c:pt>
                <c:pt idx="49" formatCode="#,##0.000">
                  <c:v>1.098985175183036</c:v>
                </c:pt>
                <c:pt idx="50" formatCode="#,##0.000">
                  <c:v>1.1031530895295998</c:v>
                </c:pt>
                <c:pt idx="51" formatCode="#,##0.000">
                  <c:v>1.1325716468319686</c:v>
                </c:pt>
                <c:pt idx="52" formatCode="#,##0.000">
                  <c:v>1.1129375852470464</c:v>
                </c:pt>
                <c:pt idx="53" formatCode="#,##0.000">
                  <c:v>1.1002780163217605</c:v>
                </c:pt>
                <c:pt idx="54" formatCode="#,##0.000">
                  <c:v>1.0764229568468304</c:v>
                </c:pt>
                <c:pt idx="55" formatCode="#,##0.000">
                  <c:v>1.0988224998079648</c:v>
                </c:pt>
                <c:pt idx="56" formatCode="#,##0.000">
                  <c:v>1.0861903288405854</c:v>
                </c:pt>
                <c:pt idx="57" formatCode="#,##0.000">
                  <c:v>1.0665254445530183</c:v>
                </c:pt>
                <c:pt idx="58" formatCode="#,##0.000">
                  <c:v>1.0454684015293148</c:v>
                </c:pt>
                <c:pt idx="59" formatCode="#,##0.000">
                  <c:v>1.0650613661773767</c:v>
                </c:pt>
                <c:pt idx="60" formatCode="#,##0.000">
                  <c:v>1.0958566708645594</c:v>
                </c:pt>
                <c:pt idx="61" formatCode="#,##0.000">
                  <c:v>1.0916082750166445</c:v>
                </c:pt>
                <c:pt idx="62" formatCode="#,##0.000">
                  <c:v>1.094337796573104</c:v>
                </c:pt>
                <c:pt idx="63" formatCode="#,##0.000">
                  <c:v>1.0915003955573865</c:v>
                </c:pt>
                <c:pt idx="64" formatCode="#,##0.000">
                  <c:v>1.095693995489488</c:v>
                </c:pt>
                <c:pt idx="65" formatCode="#,##0.000">
                  <c:v>1.0956409119460437</c:v>
                </c:pt>
                <c:pt idx="66" formatCode="#,##0.000">
                  <c:v>1.1221963826471577</c:v>
                </c:pt>
                <c:pt idx="67" formatCode="#,##0.000">
                  <c:v>1.16688416436543</c:v>
                </c:pt>
                <c:pt idx="68" formatCode="#,##0.000">
                  <c:v>1.1724099900007467</c:v>
                </c:pt>
                <c:pt idx="69" formatCode="#,##0.000">
                  <c:v>1.1624816550042896</c:v>
                </c:pt>
                <c:pt idx="70" formatCode="#,##0.000">
                  <c:v>1.1427328644706332</c:v>
                </c:pt>
                <c:pt idx="71" formatCode="#,##0.000">
                  <c:v>1.2530867018018994</c:v>
                </c:pt>
                <c:pt idx="72" formatCode="#,##0.000">
                  <c:v>1.2600252346417826</c:v>
                </c:pt>
                <c:pt idx="73" formatCode="#,##0.000">
                  <c:v>1.2823305971226127</c:v>
                </c:pt>
                <c:pt idx="74" formatCode="#,##0.000">
                  <c:v>1.3255971097744725</c:v>
                </c:pt>
                <c:pt idx="75" formatCode="#,##0.000">
                  <c:v>1.3198024416771956</c:v>
                </c:pt>
                <c:pt idx="76" formatCode="#,##0.000">
                  <c:v>1.319737371527167</c:v>
                </c:pt>
                <c:pt idx="77" formatCode="#,##0.000">
                  <c:v>1.3294689335337517</c:v>
                </c:pt>
                <c:pt idx="78" formatCode="#,##0.000">
                  <c:v>1.3294689335337517</c:v>
                </c:pt>
                <c:pt idx="79" formatCode="#,##0.000">
                  <c:v>1.3056678770911552</c:v>
                </c:pt>
                <c:pt idx="80" formatCode="#,##0.000">
                  <c:v>1.3112538239080553</c:v>
                </c:pt>
                <c:pt idx="81" formatCode="#,##0.000">
                  <c:v>1.3252058549005781</c:v>
                </c:pt>
                <c:pt idx="82" formatCode="#,##0.000">
                  <c:v>1.3055923709162847</c:v>
                </c:pt>
                <c:pt idx="83" formatCode="#,##0.000">
                  <c:v>1.1845952358102234</c:v>
                </c:pt>
                <c:pt idx="84" formatCode="#,##0.000">
                  <c:v>1.1787208554053188</c:v>
                </c:pt>
                <c:pt idx="85" formatCode="#,##0.000">
                  <c:v>1.1506899430464912</c:v>
                </c:pt>
                <c:pt idx="86" formatCode="#,##0.000">
                  <c:v>1.1323645944054839</c:v>
                </c:pt>
                <c:pt idx="87" formatCode="#,##0.000">
                  <c:v>1.1868075667339215</c:v>
                </c:pt>
                <c:pt idx="88" formatCode="#,##0.000">
                  <c:v>1.2076367001336257</c:v>
                </c:pt>
                <c:pt idx="89" formatCode="#,##0.000">
                  <c:v>1.2228406235054969</c:v>
                </c:pt>
                <c:pt idx="90" formatCode="#,##0.000">
                  <c:v>1.2409787168328259</c:v>
                </c:pt>
                <c:pt idx="91" formatCode="#,##0.000">
                  <c:v>1.2407642792961946</c:v>
                </c:pt>
                <c:pt idx="92" formatCode="#,##0.000">
                  <c:v>1.2602433622892188</c:v>
                </c:pt>
                <c:pt idx="93" formatCode="#,##0.000">
                  <c:v>1.3171810586353692</c:v>
                </c:pt>
                <c:pt idx="94" formatCode="#,##0.000">
                  <c:v>1.3436308716924139</c:v>
                </c:pt>
                <c:pt idx="95" formatCode="#,##0.000">
                  <c:v>1.3657209582124514</c:v>
                </c:pt>
                <c:pt idx="96" formatCode="#,##0.000">
                  <c:v>1.3558220986869629</c:v>
                </c:pt>
                <c:pt idx="97" formatCode="#,##0.000">
                  <c:v>1.3637744090242963</c:v>
                </c:pt>
                <c:pt idx="98" formatCode="#,##0.000">
                  <c:v>1.3301197967611333</c:v>
                </c:pt>
                <c:pt idx="99" formatCode="#,##0.000">
                  <c:v>1.3882957943751555</c:v>
                </c:pt>
                <c:pt idx="100" formatCode="#,##0.000">
                  <c:v>1.3882957943751555</c:v>
                </c:pt>
                <c:pt idx="101" formatCode="#,##0.000">
                  <c:v>1.3640824742177671</c:v>
                </c:pt>
                <c:pt idx="102" formatCode="#,##0.000">
                  <c:v>1.3640824742177671</c:v>
                </c:pt>
                <c:pt idx="103" formatCode="#,##0.000">
                  <c:v>1.3500685281618505</c:v>
                </c:pt>
                <c:pt idx="104" formatCode="#,##0.000">
                  <c:v>1.3690538007712236</c:v>
                </c:pt>
                <c:pt idx="105" formatCode="#,##0.000">
                  <c:v>1.3690538007712236</c:v>
                </c:pt>
                <c:pt idx="106" formatCode="#,##0.000">
                  <c:v>1.3257942814366146</c:v>
                </c:pt>
                <c:pt idx="107" formatCode="#,##0.000">
                  <c:v>1.1960630981505818</c:v>
                </c:pt>
                <c:pt idx="108" formatCode="#,##0.000">
                  <c:v>1.4049420700966768</c:v>
                </c:pt>
                <c:pt idx="109" formatCode="#,##0.000">
                  <c:v>1.3923531991413143</c:v>
                </c:pt>
                <c:pt idx="110" formatCode="#,##0.000">
                  <c:v>1.4671425137643483</c:v>
                </c:pt>
                <c:pt idx="111" formatCode="#,##0.000">
                  <c:v>1.5379177813526941</c:v>
                </c:pt>
                <c:pt idx="112" formatCode="#,##0.000">
                  <c:v>1.5281252991449426</c:v>
                </c:pt>
                <c:pt idx="113" formatCode="#,##0.000">
                  <c:v>1.5281252991449426</c:v>
                </c:pt>
                <c:pt idx="114" formatCode="#,##0.000">
                  <c:v>1.5680084095384115</c:v>
                </c:pt>
                <c:pt idx="115" formatCode="#,##0.000">
                  <c:v>1.5445156711038113</c:v>
                </c:pt>
                <c:pt idx="116" formatCode="#,##0.000">
                  <c:v>1.530575980492437</c:v>
                </c:pt>
                <c:pt idx="117" formatCode="#,##0.000">
                  <c:v>1.530575980492437</c:v>
                </c:pt>
                <c:pt idx="118" formatCode="#,##0.000">
                  <c:v>1.5788290511620655</c:v>
                </c:pt>
                <c:pt idx="119" formatCode="#,##0.000">
                  <c:v>1.5510328957949009</c:v>
                </c:pt>
                <c:pt idx="120" formatCode="#,##0.000">
                  <c:v>1.5565488494234303</c:v>
                </c:pt>
                <c:pt idx="121" formatCode="#,##0.000">
                  <c:v>1.5565488494234303</c:v>
                </c:pt>
                <c:pt idx="122" formatCode="#,##0.000">
                  <c:v>1.5564592215789557</c:v>
                </c:pt>
                <c:pt idx="123" formatCode="#,##0.000">
                  <c:v>1.5852912187486923</c:v>
                </c:pt>
                <c:pt idx="124" formatCode="#,##0.000">
                  <c:v>1.8366845185224774</c:v>
                </c:pt>
                <c:pt idx="125" formatCode="#,##0.000">
                  <c:v>1.8598392319436303</c:v>
                </c:pt>
                <c:pt idx="126" formatCode="#,##0.000">
                  <c:v>2.0398132240466307</c:v>
                </c:pt>
                <c:pt idx="127" formatCode="#,##0.000">
                  <c:v>1.9297374270539021</c:v>
                </c:pt>
              </c:numCache>
            </c:numRef>
          </c:yVal>
        </c:ser>
        <c:ser>
          <c:idx val="9"/>
          <c:order val="9"/>
          <c:tx>
            <c:strRef>
              <c:f>Indices!$K$10</c:f>
              <c:strCache>
                <c:ptCount val="1"/>
                <c:pt idx="0">
                  <c:v>J</c:v>
                </c:pt>
              </c:strCache>
            </c:strRef>
          </c:tx>
          <c:spPr>
            <a:ln w="12700">
              <a:solidFill>
                <a:srgbClr val="CCFFFF"/>
              </a:solidFill>
              <a:prstDash val="solid"/>
            </a:ln>
          </c:spPr>
          <c:marker>
            <c:symbol val="none"/>
          </c:marker>
          <c:xVal>
            <c:numRef>
              <c:f>Indices!$A$11:$A$138</c:f>
              <c:numCache>
                <c:formatCode>dd/mm/yyyy</c:formatCode>
                <c:ptCount val="128"/>
                <c:pt idx="0">
                  <c:v>39813</c:v>
                </c:pt>
                <c:pt idx="1">
                  <c:v>39889</c:v>
                </c:pt>
                <c:pt idx="2">
                  <c:v>39956</c:v>
                </c:pt>
                <c:pt idx="3">
                  <c:v>39994</c:v>
                </c:pt>
                <c:pt idx="4">
                  <c:v>40002</c:v>
                </c:pt>
                <c:pt idx="5">
                  <c:v>40003</c:v>
                </c:pt>
                <c:pt idx="6">
                  <c:v>40015</c:v>
                </c:pt>
                <c:pt idx="7">
                  <c:v>40022</c:v>
                </c:pt>
                <c:pt idx="8">
                  <c:v>40023</c:v>
                </c:pt>
                <c:pt idx="9">
                  <c:v>40024</c:v>
                </c:pt>
                <c:pt idx="10">
                  <c:v>40028</c:v>
                </c:pt>
                <c:pt idx="11">
                  <c:v>40028</c:v>
                </c:pt>
                <c:pt idx="12">
                  <c:v>40031</c:v>
                </c:pt>
                <c:pt idx="13">
                  <c:v>40035</c:v>
                </c:pt>
                <c:pt idx="14">
                  <c:v>40036</c:v>
                </c:pt>
                <c:pt idx="15">
                  <c:v>40037</c:v>
                </c:pt>
                <c:pt idx="16">
                  <c:v>40037</c:v>
                </c:pt>
                <c:pt idx="17">
                  <c:v>40038</c:v>
                </c:pt>
                <c:pt idx="18">
                  <c:v>40039</c:v>
                </c:pt>
                <c:pt idx="19">
                  <c:v>40040</c:v>
                </c:pt>
                <c:pt idx="20">
                  <c:v>40043</c:v>
                </c:pt>
                <c:pt idx="21">
                  <c:v>40044</c:v>
                </c:pt>
                <c:pt idx="22">
                  <c:v>40045</c:v>
                </c:pt>
                <c:pt idx="23">
                  <c:v>40046</c:v>
                </c:pt>
                <c:pt idx="24">
                  <c:v>40049</c:v>
                </c:pt>
                <c:pt idx="25">
                  <c:v>40049</c:v>
                </c:pt>
                <c:pt idx="26">
                  <c:v>40050</c:v>
                </c:pt>
                <c:pt idx="27">
                  <c:v>40051</c:v>
                </c:pt>
                <c:pt idx="28">
                  <c:v>40053</c:v>
                </c:pt>
                <c:pt idx="29">
                  <c:v>40057</c:v>
                </c:pt>
                <c:pt idx="30">
                  <c:v>40058</c:v>
                </c:pt>
                <c:pt idx="31">
                  <c:v>40059</c:v>
                </c:pt>
                <c:pt idx="32">
                  <c:v>40060</c:v>
                </c:pt>
                <c:pt idx="33">
                  <c:v>40063</c:v>
                </c:pt>
                <c:pt idx="34">
                  <c:v>40064</c:v>
                </c:pt>
                <c:pt idx="35">
                  <c:v>40065</c:v>
                </c:pt>
                <c:pt idx="36">
                  <c:v>40066</c:v>
                </c:pt>
                <c:pt idx="37">
                  <c:v>40070</c:v>
                </c:pt>
                <c:pt idx="38">
                  <c:v>40073</c:v>
                </c:pt>
                <c:pt idx="39">
                  <c:v>40077</c:v>
                </c:pt>
                <c:pt idx="40">
                  <c:v>40079</c:v>
                </c:pt>
                <c:pt idx="41">
                  <c:v>40081</c:v>
                </c:pt>
                <c:pt idx="42">
                  <c:v>40084</c:v>
                </c:pt>
                <c:pt idx="43">
                  <c:v>40085</c:v>
                </c:pt>
                <c:pt idx="44">
                  <c:v>40085</c:v>
                </c:pt>
                <c:pt idx="45">
                  <c:v>40086</c:v>
                </c:pt>
                <c:pt idx="46">
                  <c:v>40087</c:v>
                </c:pt>
                <c:pt idx="47">
                  <c:v>40092</c:v>
                </c:pt>
                <c:pt idx="48">
                  <c:v>40093</c:v>
                </c:pt>
                <c:pt idx="49">
                  <c:v>40094</c:v>
                </c:pt>
                <c:pt idx="50">
                  <c:v>40098</c:v>
                </c:pt>
                <c:pt idx="51">
                  <c:v>40100</c:v>
                </c:pt>
                <c:pt idx="52">
                  <c:v>40101</c:v>
                </c:pt>
                <c:pt idx="53">
                  <c:v>40106</c:v>
                </c:pt>
                <c:pt idx="54">
                  <c:v>40109</c:v>
                </c:pt>
                <c:pt idx="55">
                  <c:v>40112</c:v>
                </c:pt>
                <c:pt idx="56">
                  <c:v>40113</c:v>
                </c:pt>
                <c:pt idx="57">
                  <c:v>40119</c:v>
                </c:pt>
                <c:pt idx="58">
                  <c:v>40123</c:v>
                </c:pt>
                <c:pt idx="59">
                  <c:v>40126</c:v>
                </c:pt>
                <c:pt idx="60">
                  <c:v>40130</c:v>
                </c:pt>
                <c:pt idx="61">
                  <c:v>40135</c:v>
                </c:pt>
                <c:pt idx="62">
                  <c:v>40143</c:v>
                </c:pt>
                <c:pt idx="63">
                  <c:v>40147</c:v>
                </c:pt>
                <c:pt idx="64">
                  <c:v>40148</c:v>
                </c:pt>
                <c:pt idx="65">
                  <c:v>40154</c:v>
                </c:pt>
                <c:pt idx="66">
                  <c:v>40161</c:v>
                </c:pt>
                <c:pt idx="67">
                  <c:v>40176</c:v>
                </c:pt>
                <c:pt idx="68">
                  <c:v>40184</c:v>
                </c:pt>
                <c:pt idx="69">
                  <c:v>40197</c:v>
                </c:pt>
                <c:pt idx="70">
                  <c:v>40212</c:v>
                </c:pt>
                <c:pt idx="71">
                  <c:v>40239</c:v>
                </c:pt>
                <c:pt idx="72">
                  <c:v>40245</c:v>
                </c:pt>
                <c:pt idx="73">
                  <c:v>40254</c:v>
                </c:pt>
                <c:pt idx="74">
                  <c:v>40266</c:v>
                </c:pt>
                <c:pt idx="75">
                  <c:v>40284</c:v>
                </c:pt>
                <c:pt idx="76">
                  <c:v>40290</c:v>
                </c:pt>
                <c:pt idx="77">
                  <c:v>40296</c:v>
                </c:pt>
                <c:pt idx="78">
                  <c:v>40296</c:v>
                </c:pt>
                <c:pt idx="79">
                  <c:v>40297</c:v>
                </c:pt>
                <c:pt idx="80">
                  <c:v>40298</c:v>
                </c:pt>
                <c:pt idx="81">
                  <c:v>40302</c:v>
                </c:pt>
                <c:pt idx="82">
                  <c:v>40304</c:v>
                </c:pt>
                <c:pt idx="83">
                  <c:v>40371</c:v>
                </c:pt>
                <c:pt idx="84">
                  <c:v>40400</c:v>
                </c:pt>
                <c:pt idx="85">
                  <c:v>40407</c:v>
                </c:pt>
                <c:pt idx="86">
                  <c:v>40423</c:v>
                </c:pt>
                <c:pt idx="87">
                  <c:v>40431</c:v>
                </c:pt>
                <c:pt idx="88">
                  <c:v>40445</c:v>
                </c:pt>
                <c:pt idx="89">
                  <c:v>40460</c:v>
                </c:pt>
                <c:pt idx="90">
                  <c:v>40465</c:v>
                </c:pt>
                <c:pt idx="91">
                  <c:v>40486</c:v>
                </c:pt>
                <c:pt idx="92">
                  <c:v>40494</c:v>
                </c:pt>
                <c:pt idx="93">
                  <c:v>40526</c:v>
                </c:pt>
                <c:pt idx="94">
                  <c:v>40534</c:v>
                </c:pt>
                <c:pt idx="95">
                  <c:v>40557</c:v>
                </c:pt>
                <c:pt idx="96">
                  <c:v>40568</c:v>
                </c:pt>
                <c:pt idx="97">
                  <c:v>40606</c:v>
                </c:pt>
                <c:pt idx="98">
                  <c:v>40620</c:v>
                </c:pt>
                <c:pt idx="99">
                  <c:v>40659</c:v>
                </c:pt>
                <c:pt idx="100">
                  <c:v>40659</c:v>
                </c:pt>
                <c:pt idx="101">
                  <c:v>40703</c:v>
                </c:pt>
                <c:pt idx="102">
                  <c:v>40703</c:v>
                </c:pt>
                <c:pt idx="103">
                  <c:v>40709</c:v>
                </c:pt>
                <c:pt idx="104">
                  <c:v>40757</c:v>
                </c:pt>
                <c:pt idx="105">
                  <c:v>40757</c:v>
                </c:pt>
                <c:pt idx="106">
                  <c:v>40759</c:v>
                </c:pt>
                <c:pt idx="107">
                  <c:v>40767</c:v>
                </c:pt>
                <c:pt idx="108">
                  <c:v>40907</c:v>
                </c:pt>
                <c:pt idx="109">
                  <c:v>40912</c:v>
                </c:pt>
                <c:pt idx="110">
                  <c:v>40945</c:v>
                </c:pt>
                <c:pt idx="111">
                  <c:v>40962</c:v>
                </c:pt>
                <c:pt idx="112">
                  <c:v>40966</c:v>
                </c:pt>
                <c:pt idx="113">
                  <c:v>40966</c:v>
                </c:pt>
                <c:pt idx="114">
                  <c:v>41003</c:v>
                </c:pt>
                <c:pt idx="115">
                  <c:v>41100</c:v>
                </c:pt>
                <c:pt idx="116">
                  <c:v>41103</c:v>
                </c:pt>
                <c:pt idx="117">
                  <c:v>41103</c:v>
                </c:pt>
                <c:pt idx="118">
                  <c:v>41134</c:v>
                </c:pt>
                <c:pt idx="119">
                  <c:v>41243</c:v>
                </c:pt>
                <c:pt idx="120">
                  <c:v>41246</c:v>
                </c:pt>
                <c:pt idx="121">
                  <c:v>41246</c:v>
                </c:pt>
                <c:pt idx="122">
                  <c:v>41253</c:v>
                </c:pt>
                <c:pt idx="123">
                  <c:v>41278</c:v>
                </c:pt>
                <c:pt idx="124">
                  <c:v>41360</c:v>
                </c:pt>
                <c:pt idx="125">
                  <c:v>41389</c:v>
                </c:pt>
                <c:pt idx="126">
                  <c:v>41491</c:v>
                </c:pt>
                <c:pt idx="127">
                  <c:v>41529</c:v>
                </c:pt>
              </c:numCache>
            </c:numRef>
          </c:xVal>
          <c:yVal>
            <c:numRef>
              <c:f>Indices!$K$11:$K$138</c:f>
              <c:numCache>
                <c:formatCode>\£#,##0.00</c:formatCode>
                <c:ptCount val="128"/>
                <c:pt idx="11" formatCode="#,##0.000">
                  <c:v>1</c:v>
                </c:pt>
                <c:pt idx="12" formatCode="#,##0.000">
                  <c:v>0.97635212147041039</c:v>
                </c:pt>
                <c:pt idx="13" formatCode="#,##0.000">
                  <c:v>0.98594606380764538</c:v>
                </c:pt>
                <c:pt idx="14" formatCode="#,##0.000">
                  <c:v>1.0021209748555457</c:v>
                </c:pt>
                <c:pt idx="15" formatCode="#,##0.000">
                  <c:v>1.0139250919254288</c:v>
                </c:pt>
                <c:pt idx="16" formatCode="#,##0.000">
                  <c:v>1.0139250919254288</c:v>
                </c:pt>
                <c:pt idx="17" formatCode="#,##0.000">
                  <c:v>0.99991793726721945</c:v>
                </c:pt>
                <c:pt idx="18" formatCode="#,##0.000">
                  <c:v>1.0147832927982161</c:v>
                </c:pt>
                <c:pt idx="19" formatCode="#,##0.000">
                  <c:v>1.0208818352835995</c:v>
                </c:pt>
                <c:pt idx="20" formatCode="#,##0.000">
                  <c:v>1.0033760564183334</c:v>
                </c:pt>
                <c:pt idx="21" formatCode="#,##0.000">
                  <c:v>0.99505733055408685</c:v>
                </c:pt>
                <c:pt idx="22" formatCode="#,##0.000">
                  <c:v>0.98936383862813126</c:v>
                </c:pt>
                <c:pt idx="23" formatCode="#,##0.000">
                  <c:v>0.99897872628254647</c:v>
                </c:pt>
                <c:pt idx="24" formatCode="#,##0.000">
                  <c:v>0.98889423313579472</c:v>
                </c:pt>
                <c:pt idx="25" formatCode="#,##0.000">
                  <c:v>0.98889423313579472</c:v>
                </c:pt>
                <c:pt idx="26" formatCode="#,##0.000">
                  <c:v>1.0190653821177555</c:v>
                </c:pt>
                <c:pt idx="27" formatCode="#,##0.000">
                  <c:v>1.0181816661848038</c:v>
                </c:pt>
                <c:pt idx="28" formatCode="#,##0.000">
                  <c:v>1.0286614501186235</c:v>
                </c:pt>
                <c:pt idx="29" formatCode="#,##0.000">
                  <c:v>1.0303785564758166</c:v>
                </c:pt>
                <c:pt idx="30" formatCode="#,##0.000">
                  <c:v>1.0434893580050073</c:v>
                </c:pt>
                <c:pt idx="31" formatCode="#,##0.000">
                  <c:v>1.0307972647082857</c:v>
                </c:pt>
                <c:pt idx="32" formatCode="#,##0.000">
                  <c:v>1.0303523872112874</c:v>
                </c:pt>
                <c:pt idx="33" formatCode="#,##0.000">
                  <c:v>1.0438839099932957</c:v>
                </c:pt>
                <c:pt idx="34" formatCode="#,##0.000">
                  <c:v>1.0556822222553235</c:v>
                </c:pt>
                <c:pt idx="35" formatCode="#,##0.000">
                  <c:v>1.0613589396378382</c:v>
                </c:pt>
                <c:pt idx="36" formatCode="#,##0.000">
                  <c:v>1.0613508875564446</c:v>
                </c:pt>
                <c:pt idx="37" formatCode="#,##0.000">
                  <c:v>1.06700143567443</c:v>
                </c:pt>
                <c:pt idx="38" formatCode="#,##0.000">
                  <c:v>1.0993325554902342</c:v>
                </c:pt>
                <c:pt idx="39" formatCode="#,##0.000">
                  <c:v>1.1163506295156875</c:v>
                </c:pt>
                <c:pt idx="40" formatCode="#,##0.000">
                  <c:v>1.1189554778465294</c:v>
                </c:pt>
                <c:pt idx="41" formatCode="#,##0.000">
                  <c:v>1.1198110114946034</c:v>
                </c:pt>
                <c:pt idx="42" formatCode="#,##0.000">
                  <c:v>1.1355246483342876</c:v>
                </c:pt>
                <c:pt idx="43" formatCode="#,##0.000">
                  <c:v>1.1267700228390549</c:v>
                </c:pt>
                <c:pt idx="44" formatCode="#,##0.000">
                  <c:v>1.1267700228390549</c:v>
                </c:pt>
                <c:pt idx="45" formatCode="#,##0.000">
                  <c:v>1.1376919476562908</c:v>
                </c:pt>
                <c:pt idx="46" formatCode="#,##0.000">
                  <c:v>1.1394318595515178</c:v>
                </c:pt>
                <c:pt idx="47" formatCode="#,##0.000">
                  <c:v>1.11446403831362</c:v>
                </c:pt>
                <c:pt idx="48" formatCode="#,##0.000">
                  <c:v>1.1385011692162146</c:v>
                </c:pt>
                <c:pt idx="49" formatCode="#,##0.000">
                  <c:v>1.1542322310417916</c:v>
                </c:pt>
                <c:pt idx="50" formatCode="#,##0.000">
                  <c:v>1.1712447029062327</c:v>
                </c:pt>
                <c:pt idx="51" formatCode="#,##0.000">
                  <c:v>1.1830288849458819</c:v>
                </c:pt>
                <c:pt idx="52" formatCode="#,##0.000">
                  <c:v>1.1869535239701208</c:v>
                </c:pt>
                <c:pt idx="53" formatCode="#,##0.000">
                  <c:v>1.1650463737062258</c:v>
                </c:pt>
                <c:pt idx="54" formatCode="#,##0.000">
                  <c:v>1.1418492592643552</c:v>
                </c:pt>
                <c:pt idx="55" formatCode="#,##0.000">
                  <c:v>1.170235314491106</c:v>
                </c:pt>
                <c:pt idx="56" formatCode="#,##0.000">
                  <c:v>1.1745876604709069</c:v>
                </c:pt>
                <c:pt idx="57" formatCode="#,##0.000">
                  <c:v>1.115964434313732</c:v>
                </c:pt>
                <c:pt idx="58" formatCode="#,##0.000">
                  <c:v>1.0997560515257476</c:v>
                </c:pt>
                <c:pt idx="59" formatCode="#,##0.000">
                  <c:v>1.1233312589163351</c:v>
                </c:pt>
                <c:pt idx="60" formatCode="#,##0.000">
                  <c:v>1.1582612305631872</c:v>
                </c:pt>
                <c:pt idx="61" formatCode="#,##0.000">
                  <c:v>1.1551543672379836</c:v>
                </c:pt>
                <c:pt idx="62" formatCode="#,##0.000">
                  <c:v>1.1577000790374896</c:v>
                </c:pt>
                <c:pt idx="63" formatCode="#,##0.000">
                  <c:v>1.122263702355252</c:v>
                </c:pt>
                <c:pt idx="64" formatCode="#,##0.000">
                  <c:v>1.1524084885832744</c:v>
                </c:pt>
                <c:pt idx="65" formatCode="#,##0.000">
                  <c:v>1.1759494794174168</c:v>
                </c:pt>
                <c:pt idx="66" formatCode="#,##0.000">
                  <c:v>1.1846216656483957</c:v>
                </c:pt>
                <c:pt idx="67" formatCode="#,##0.000">
                  <c:v>1.2023886125824483</c:v>
                </c:pt>
                <c:pt idx="68" formatCode="#,##0.000">
                  <c:v>1.252113823236108</c:v>
                </c:pt>
                <c:pt idx="69" formatCode="#,##0.000">
                  <c:v>1.2336334611001771</c:v>
                </c:pt>
                <c:pt idx="70" formatCode="#,##0.000">
                  <c:v>1.1579173541709153</c:v>
                </c:pt>
                <c:pt idx="71" formatCode="#,##0.000">
                  <c:v>1.2716360795157879</c:v>
                </c:pt>
                <c:pt idx="72" formatCode="#,##0.000">
                  <c:v>1.286857314650335</c:v>
                </c:pt>
                <c:pt idx="73" formatCode="#,##0.000">
                  <c:v>1.2989870839100783</c:v>
                </c:pt>
                <c:pt idx="74" formatCode="#,##0.000">
                  <c:v>1.3516874241466281</c:v>
                </c:pt>
                <c:pt idx="75" formatCode="#,##0.000">
                  <c:v>1.3615263949523806</c:v>
                </c:pt>
                <c:pt idx="76" formatCode="#,##0.000">
                  <c:v>1.3496737797998413</c:v>
                </c:pt>
                <c:pt idx="77" formatCode="#,##0.000">
                  <c:v>1.3430615799642844</c:v>
                </c:pt>
                <c:pt idx="78" formatCode="#,##0.000">
                  <c:v>1.3430615799642844</c:v>
                </c:pt>
                <c:pt idx="79" formatCode="#,##0.000">
                  <c:v>1.33606691606558</c:v>
                </c:pt>
                <c:pt idx="80" formatCode="#,##0.000">
                  <c:v>1.3295073414115464</c:v>
                </c:pt>
                <c:pt idx="81" formatCode="#,##0.000">
                  <c:v>1.3416853080827034</c:v>
                </c:pt>
                <c:pt idx="82" formatCode="#,##0.000">
                  <c:v>1.3028188462853014</c:v>
                </c:pt>
                <c:pt idx="83" formatCode="#,##0.000">
                  <c:v>1.2680766679530098</c:v>
                </c:pt>
                <c:pt idx="84" formatCode="#,##0.000">
                  <c:v>1.2978666846740803</c:v>
                </c:pt>
                <c:pt idx="85" formatCode="#,##0.000">
                  <c:v>1.2738068537343892</c:v>
                </c:pt>
                <c:pt idx="86" formatCode="#,##0.000">
                  <c:v>1.2941321686573204</c:v>
                </c:pt>
                <c:pt idx="87" formatCode="#,##0.000">
                  <c:v>1.3433153820236758</c:v>
                </c:pt>
                <c:pt idx="88" formatCode="#,##0.000">
                  <c:v>1.3719330749466048</c:v>
                </c:pt>
                <c:pt idx="89" formatCode="#,##0.000">
                  <c:v>1.4175101840524402</c:v>
                </c:pt>
                <c:pt idx="90" formatCode="#,##0.000">
                  <c:v>1.4296805970908775</c:v>
                </c:pt>
                <c:pt idx="91" formatCode="#,##0.000">
                  <c:v>1.4725776773076626</c:v>
                </c:pt>
                <c:pt idx="92" formatCode="#,##0.000">
                  <c:v>1.4920902213499236</c:v>
                </c:pt>
                <c:pt idx="93" formatCode="#,##0.000">
                  <c:v>1.5008479031254724</c:v>
                </c:pt>
                <c:pt idx="94" formatCode="#,##0.000">
                  <c:v>1.5203513828084692</c:v>
                </c:pt>
                <c:pt idx="95" formatCode="#,##0.000">
                  <c:v>1.5518590956100635</c:v>
                </c:pt>
                <c:pt idx="96" formatCode="#,##0.000">
                  <c:v>1.5046851485472237</c:v>
                </c:pt>
                <c:pt idx="97" formatCode="#,##0.000">
                  <c:v>1.4541468134709032</c:v>
                </c:pt>
                <c:pt idx="98" formatCode="#,##0.000">
                  <c:v>1.4126244944091548</c:v>
                </c:pt>
                <c:pt idx="99" formatCode="#,##0.000">
                  <c:v>1.5640506588201166</c:v>
                </c:pt>
                <c:pt idx="100" formatCode="#,##0.000">
                  <c:v>1.5640506588201166</c:v>
                </c:pt>
                <c:pt idx="101" formatCode="#,##0.000">
                  <c:v>1.5212880332657472</c:v>
                </c:pt>
                <c:pt idx="102" formatCode="#,##0.000">
                  <c:v>1.5212880332657472</c:v>
                </c:pt>
                <c:pt idx="103" formatCode="#,##0.000">
                  <c:v>1.5051172163388069</c:v>
                </c:pt>
                <c:pt idx="104" formatCode="#,##0.000">
                  <c:v>1.5540949708951788</c:v>
                </c:pt>
                <c:pt idx="105" formatCode="#,##0.000">
                  <c:v>1.5540949708951788</c:v>
                </c:pt>
                <c:pt idx="106" formatCode="#,##0.000">
                  <c:v>1.4854069588455814</c:v>
                </c:pt>
                <c:pt idx="107" formatCode="#,##0.000">
                  <c:v>1.349214086275728</c:v>
                </c:pt>
                <c:pt idx="108" formatCode="#,##0.000">
                  <c:v>1.3689428445224254</c:v>
                </c:pt>
                <c:pt idx="109" formatCode="#,##0.000">
                  <c:v>1.3801782184168188</c:v>
                </c:pt>
                <c:pt idx="110" formatCode="#,##0.000">
                  <c:v>1.4831371863416636</c:v>
                </c:pt>
                <c:pt idx="111" formatCode="#,##0.000">
                  <c:v>1.518092987368955</c:v>
                </c:pt>
                <c:pt idx="112" formatCode="#,##0.000">
                  <c:v>1.507191557015368</c:v>
                </c:pt>
                <c:pt idx="113" formatCode="#,##0.000">
                  <c:v>1.507191557015368</c:v>
                </c:pt>
                <c:pt idx="114" formatCode="#,##0.000">
                  <c:v>1.4859026562889659</c:v>
                </c:pt>
                <c:pt idx="115" formatCode="#,##0.000">
                  <c:v>1.4240122215485156</c:v>
                </c:pt>
                <c:pt idx="116" formatCode="#,##0.000">
                  <c:v>1.4057653377641459</c:v>
                </c:pt>
                <c:pt idx="117" formatCode="#,##0.000">
                  <c:v>1.4057653377641459</c:v>
                </c:pt>
                <c:pt idx="118" formatCode="#,##0.000">
                  <c:v>1.5007774929913655</c:v>
                </c:pt>
                <c:pt idx="119" formatCode="#,##0.000">
                  <c:v>1.5644002598497484</c:v>
                </c:pt>
                <c:pt idx="120" formatCode="#,##0.000">
                  <c:v>1.5673927070474425</c:v>
                </c:pt>
                <c:pt idx="121" formatCode="#,##0.000">
                  <c:v>1.5673927070474425</c:v>
                </c:pt>
                <c:pt idx="122" formatCode="#,##0.000">
                  <c:v>1.5932876805964504</c:v>
                </c:pt>
                <c:pt idx="123" formatCode="#,##0.000">
                  <c:v>1.6453515657552837</c:v>
                </c:pt>
                <c:pt idx="124" formatCode="#,##0.000">
                  <c:v>1.7857200370521726</c:v>
                </c:pt>
                <c:pt idx="125" formatCode="#,##0.000">
                  <c:v>1.7913657700389292</c:v>
                </c:pt>
                <c:pt idx="126" formatCode="#,##0.000">
                  <c:v>1.6779175833186801</c:v>
                </c:pt>
                <c:pt idx="127" formatCode="#,##0.000">
                  <c:v>1.6825784437534494</c:v>
                </c:pt>
              </c:numCache>
            </c:numRef>
          </c:yVal>
        </c:ser>
        <c:ser>
          <c:idx val="10"/>
          <c:order val="10"/>
          <c:tx>
            <c:strRef>
              <c:f>Indices!$L$10</c:f>
              <c:strCache>
                <c:ptCount val="1"/>
                <c:pt idx="0">
                  <c:v>K</c:v>
                </c:pt>
              </c:strCache>
            </c:strRef>
          </c:tx>
          <c:spPr>
            <a:ln w="12700">
              <a:solidFill>
                <a:srgbClr val="CCFFCC"/>
              </a:solidFill>
              <a:prstDash val="solid"/>
            </a:ln>
          </c:spPr>
          <c:marker>
            <c:symbol val="none"/>
          </c:marker>
          <c:xVal>
            <c:numRef>
              <c:f>Indices!$A$11:$A$138</c:f>
              <c:numCache>
                <c:formatCode>dd/mm/yyyy</c:formatCode>
                <c:ptCount val="128"/>
                <c:pt idx="0">
                  <c:v>39813</c:v>
                </c:pt>
                <c:pt idx="1">
                  <c:v>39889</c:v>
                </c:pt>
                <c:pt idx="2">
                  <c:v>39956</c:v>
                </c:pt>
                <c:pt idx="3">
                  <c:v>39994</c:v>
                </c:pt>
                <c:pt idx="4">
                  <c:v>40002</c:v>
                </c:pt>
                <c:pt idx="5">
                  <c:v>40003</c:v>
                </c:pt>
                <c:pt idx="6">
                  <c:v>40015</c:v>
                </c:pt>
                <c:pt idx="7">
                  <c:v>40022</c:v>
                </c:pt>
                <c:pt idx="8">
                  <c:v>40023</c:v>
                </c:pt>
                <c:pt idx="9">
                  <c:v>40024</c:v>
                </c:pt>
                <c:pt idx="10">
                  <c:v>40028</c:v>
                </c:pt>
                <c:pt idx="11">
                  <c:v>40028</c:v>
                </c:pt>
                <c:pt idx="12">
                  <c:v>40031</c:v>
                </c:pt>
                <c:pt idx="13">
                  <c:v>40035</c:v>
                </c:pt>
                <c:pt idx="14">
                  <c:v>40036</c:v>
                </c:pt>
                <c:pt idx="15">
                  <c:v>40037</c:v>
                </c:pt>
                <c:pt idx="16">
                  <c:v>40037</c:v>
                </c:pt>
                <c:pt idx="17">
                  <c:v>40038</c:v>
                </c:pt>
                <c:pt idx="18">
                  <c:v>40039</c:v>
                </c:pt>
                <c:pt idx="19">
                  <c:v>40040</c:v>
                </c:pt>
                <c:pt idx="20">
                  <c:v>40043</c:v>
                </c:pt>
                <c:pt idx="21">
                  <c:v>40044</c:v>
                </c:pt>
                <c:pt idx="22">
                  <c:v>40045</c:v>
                </c:pt>
                <c:pt idx="23">
                  <c:v>40046</c:v>
                </c:pt>
                <c:pt idx="24">
                  <c:v>40049</c:v>
                </c:pt>
                <c:pt idx="25">
                  <c:v>40049</c:v>
                </c:pt>
                <c:pt idx="26">
                  <c:v>40050</c:v>
                </c:pt>
                <c:pt idx="27">
                  <c:v>40051</c:v>
                </c:pt>
                <c:pt idx="28">
                  <c:v>40053</c:v>
                </c:pt>
                <c:pt idx="29">
                  <c:v>40057</c:v>
                </c:pt>
                <c:pt idx="30">
                  <c:v>40058</c:v>
                </c:pt>
                <c:pt idx="31">
                  <c:v>40059</c:v>
                </c:pt>
                <c:pt idx="32">
                  <c:v>40060</c:v>
                </c:pt>
                <c:pt idx="33">
                  <c:v>40063</c:v>
                </c:pt>
                <c:pt idx="34">
                  <c:v>40064</c:v>
                </c:pt>
                <c:pt idx="35">
                  <c:v>40065</c:v>
                </c:pt>
                <c:pt idx="36">
                  <c:v>40066</c:v>
                </c:pt>
                <c:pt idx="37">
                  <c:v>40070</c:v>
                </c:pt>
                <c:pt idx="38">
                  <c:v>40073</c:v>
                </c:pt>
                <c:pt idx="39">
                  <c:v>40077</c:v>
                </c:pt>
                <c:pt idx="40">
                  <c:v>40079</c:v>
                </c:pt>
                <c:pt idx="41">
                  <c:v>40081</c:v>
                </c:pt>
                <c:pt idx="42">
                  <c:v>40084</c:v>
                </c:pt>
                <c:pt idx="43">
                  <c:v>40085</c:v>
                </c:pt>
                <c:pt idx="44">
                  <c:v>40085</c:v>
                </c:pt>
                <c:pt idx="45">
                  <c:v>40086</c:v>
                </c:pt>
                <c:pt idx="46">
                  <c:v>40087</c:v>
                </c:pt>
                <c:pt idx="47">
                  <c:v>40092</c:v>
                </c:pt>
                <c:pt idx="48">
                  <c:v>40093</c:v>
                </c:pt>
                <c:pt idx="49">
                  <c:v>40094</c:v>
                </c:pt>
                <c:pt idx="50">
                  <c:v>40098</c:v>
                </c:pt>
                <c:pt idx="51">
                  <c:v>40100</c:v>
                </c:pt>
                <c:pt idx="52">
                  <c:v>40101</c:v>
                </c:pt>
                <c:pt idx="53">
                  <c:v>40106</c:v>
                </c:pt>
                <c:pt idx="54">
                  <c:v>40109</c:v>
                </c:pt>
                <c:pt idx="55">
                  <c:v>40112</c:v>
                </c:pt>
                <c:pt idx="56">
                  <c:v>40113</c:v>
                </c:pt>
                <c:pt idx="57">
                  <c:v>40119</c:v>
                </c:pt>
                <c:pt idx="58">
                  <c:v>40123</c:v>
                </c:pt>
                <c:pt idx="59">
                  <c:v>40126</c:v>
                </c:pt>
                <c:pt idx="60">
                  <c:v>40130</c:v>
                </c:pt>
                <c:pt idx="61">
                  <c:v>40135</c:v>
                </c:pt>
                <c:pt idx="62">
                  <c:v>40143</c:v>
                </c:pt>
                <c:pt idx="63">
                  <c:v>40147</c:v>
                </c:pt>
                <c:pt idx="64">
                  <c:v>40148</c:v>
                </c:pt>
                <c:pt idx="65">
                  <c:v>40154</c:v>
                </c:pt>
                <c:pt idx="66">
                  <c:v>40161</c:v>
                </c:pt>
                <c:pt idx="67">
                  <c:v>40176</c:v>
                </c:pt>
                <c:pt idx="68">
                  <c:v>40184</c:v>
                </c:pt>
                <c:pt idx="69">
                  <c:v>40197</c:v>
                </c:pt>
                <c:pt idx="70">
                  <c:v>40212</c:v>
                </c:pt>
                <c:pt idx="71">
                  <c:v>40239</c:v>
                </c:pt>
                <c:pt idx="72">
                  <c:v>40245</c:v>
                </c:pt>
                <c:pt idx="73">
                  <c:v>40254</c:v>
                </c:pt>
                <c:pt idx="74">
                  <c:v>40266</c:v>
                </c:pt>
                <c:pt idx="75">
                  <c:v>40284</c:v>
                </c:pt>
                <c:pt idx="76">
                  <c:v>40290</c:v>
                </c:pt>
                <c:pt idx="77">
                  <c:v>40296</c:v>
                </c:pt>
                <c:pt idx="78">
                  <c:v>40296</c:v>
                </c:pt>
                <c:pt idx="79">
                  <c:v>40297</c:v>
                </c:pt>
                <c:pt idx="80">
                  <c:v>40298</c:v>
                </c:pt>
                <c:pt idx="81">
                  <c:v>40302</c:v>
                </c:pt>
                <c:pt idx="82">
                  <c:v>40304</c:v>
                </c:pt>
                <c:pt idx="83">
                  <c:v>40371</c:v>
                </c:pt>
                <c:pt idx="84">
                  <c:v>40400</c:v>
                </c:pt>
                <c:pt idx="85">
                  <c:v>40407</c:v>
                </c:pt>
                <c:pt idx="86">
                  <c:v>40423</c:v>
                </c:pt>
                <c:pt idx="87">
                  <c:v>40431</c:v>
                </c:pt>
                <c:pt idx="88">
                  <c:v>40445</c:v>
                </c:pt>
                <c:pt idx="89">
                  <c:v>40460</c:v>
                </c:pt>
                <c:pt idx="90">
                  <c:v>40465</c:v>
                </c:pt>
                <c:pt idx="91">
                  <c:v>40486</c:v>
                </c:pt>
                <c:pt idx="92">
                  <c:v>40494</c:v>
                </c:pt>
                <c:pt idx="93">
                  <c:v>40526</c:v>
                </c:pt>
                <c:pt idx="94">
                  <c:v>40534</c:v>
                </c:pt>
                <c:pt idx="95">
                  <c:v>40557</c:v>
                </c:pt>
                <c:pt idx="96">
                  <c:v>40568</c:v>
                </c:pt>
                <c:pt idx="97">
                  <c:v>40606</c:v>
                </c:pt>
                <c:pt idx="98">
                  <c:v>40620</c:v>
                </c:pt>
                <c:pt idx="99">
                  <c:v>40659</c:v>
                </c:pt>
                <c:pt idx="100">
                  <c:v>40659</c:v>
                </c:pt>
                <c:pt idx="101">
                  <c:v>40703</c:v>
                </c:pt>
                <c:pt idx="102">
                  <c:v>40703</c:v>
                </c:pt>
                <c:pt idx="103">
                  <c:v>40709</c:v>
                </c:pt>
                <c:pt idx="104">
                  <c:v>40757</c:v>
                </c:pt>
                <c:pt idx="105">
                  <c:v>40757</c:v>
                </c:pt>
                <c:pt idx="106">
                  <c:v>40759</c:v>
                </c:pt>
                <c:pt idx="107">
                  <c:v>40767</c:v>
                </c:pt>
                <c:pt idx="108">
                  <c:v>40907</c:v>
                </c:pt>
                <c:pt idx="109">
                  <c:v>40912</c:v>
                </c:pt>
                <c:pt idx="110">
                  <c:v>40945</c:v>
                </c:pt>
                <c:pt idx="111">
                  <c:v>40962</c:v>
                </c:pt>
                <c:pt idx="112">
                  <c:v>40966</c:v>
                </c:pt>
                <c:pt idx="113">
                  <c:v>40966</c:v>
                </c:pt>
                <c:pt idx="114">
                  <c:v>41003</c:v>
                </c:pt>
                <c:pt idx="115">
                  <c:v>41100</c:v>
                </c:pt>
                <c:pt idx="116">
                  <c:v>41103</c:v>
                </c:pt>
                <c:pt idx="117">
                  <c:v>41103</c:v>
                </c:pt>
                <c:pt idx="118">
                  <c:v>41134</c:v>
                </c:pt>
                <c:pt idx="119">
                  <c:v>41243</c:v>
                </c:pt>
                <c:pt idx="120">
                  <c:v>41246</c:v>
                </c:pt>
                <c:pt idx="121">
                  <c:v>41246</c:v>
                </c:pt>
                <c:pt idx="122">
                  <c:v>41253</c:v>
                </c:pt>
                <c:pt idx="123">
                  <c:v>41278</c:v>
                </c:pt>
                <c:pt idx="124">
                  <c:v>41360</c:v>
                </c:pt>
                <c:pt idx="125">
                  <c:v>41389</c:v>
                </c:pt>
                <c:pt idx="126">
                  <c:v>41491</c:v>
                </c:pt>
                <c:pt idx="127">
                  <c:v>41529</c:v>
                </c:pt>
              </c:numCache>
            </c:numRef>
          </c:xVal>
          <c:yVal>
            <c:numRef>
              <c:f>Indices!$L$11:$L$138</c:f>
              <c:numCache>
                <c:formatCode>\£#,##0.00</c:formatCode>
                <c:ptCount val="128"/>
                <c:pt idx="25" formatCode="#,##0.000">
                  <c:v>1</c:v>
                </c:pt>
                <c:pt idx="26" formatCode="#,##0.000">
                  <c:v>1.0155033366957023</c:v>
                </c:pt>
                <c:pt idx="27" formatCode="#,##0.000">
                  <c:v>1.0216997023558114</c:v>
                </c:pt>
                <c:pt idx="28" formatCode="#,##0.000">
                  <c:v>1.0299582105571761</c:v>
                </c:pt>
                <c:pt idx="29" formatCode="#,##0.000">
                  <c:v>1.0309569832096876</c:v>
                </c:pt>
                <c:pt idx="30" formatCode="#,##0.000">
                  <c:v>1.023707185697178</c:v>
                </c:pt>
                <c:pt idx="31" formatCode="#,##0.000">
                  <c:v>1.0071553861672471</c:v>
                </c:pt>
                <c:pt idx="32" formatCode="#,##0.000">
                  <c:v>1.0061118923511903</c:v>
                </c:pt>
                <c:pt idx="33" formatCode="#,##0.000">
                  <c:v>1.0122933509567844</c:v>
                </c:pt>
                <c:pt idx="34" formatCode="#,##0.000">
                  <c:v>1.0226239397357475</c:v>
                </c:pt>
                <c:pt idx="35" formatCode="#,##0.000">
                  <c:v>1.0236525264972895</c:v>
                </c:pt>
                <c:pt idx="36" formatCode="#,##0.000">
                  <c:v>1.0298439231392269</c:v>
                </c:pt>
                <c:pt idx="37" formatCode="#,##0.000">
                  <c:v>1.0370489994881913</c:v>
                </c:pt>
                <c:pt idx="38" formatCode="#,##0.000">
                  <c:v>1.0545995716706336</c:v>
                </c:pt>
                <c:pt idx="39" formatCode="#,##0.000">
                  <c:v>1.0669724269181653</c:v>
                </c:pt>
                <c:pt idx="40" formatCode="#,##0.000">
                  <c:v>1.0700581872027906</c:v>
                </c:pt>
                <c:pt idx="41" formatCode="#,##0.000">
                  <c:v>1.0721054226895308</c:v>
                </c:pt>
                <c:pt idx="42" formatCode="#,##0.000">
                  <c:v>1.0669127987001048</c:v>
                </c:pt>
                <c:pt idx="43" formatCode="#,##0.000">
                  <c:v>1.0710370837826153</c:v>
                </c:pt>
                <c:pt idx="44" formatCode="#,##0.000">
                  <c:v>1.0710370837826153</c:v>
                </c:pt>
                <c:pt idx="45" formatCode="#,##0.000">
                  <c:v>1.0761968411246026</c:v>
                </c:pt>
                <c:pt idx="46" formatCode="#,##0.000">
                  <c:v>1.0761890665027916</c:v>
                </c:pt>
                <c:pt idx="47" formatCode="#,##0.000">
                  <c:v>1.0461660686088072</c:v>
                </c:pt>
                <c:pt idx="48" formatCode="#,##0.000">
                  <c:v>1.0657995802225169</c:v>
                </c:pt>
                <c:pt idx="49" formatCode="#,##0.000">
                  <c:v>1.0709593375645041</c:v>
                </c:pt>
                <c:pt idx="50" formatCode="#,##0.000">
                  <c:v>1.0802266867633721</c:v>
                </c:pt>
                <c:pt idx="51" formatCode="#,##0.000">
                  <c:v>1.0967477581120255</c:v>
                </c:pt>
                <c:pt idx="52" formatCode="#,##0.000">
                  <c:v>1.0957059587893341</c:v>
                </c:pt>
                <c:pt idx="53" formatCode="#,##0.000">
                  <c:v>1.0873897049920278</c:v>
                </c:pt>
                <c:pt idx="54" formatCode="#,##0.000">
                  <c:v>1.0697931442928346</c:v>
                </c:pt>
                <c:pt idx="55" formatCode="#,##0.000">
                  <c:v>1.0873378741799533</c:v>
                </c:pt>
                <c:pt idx="56" formatCode="#,##0.000">
                  <c:v>1.0811181767310487</c:v>
                </c:pt>
                <c:pt idx="57" formatCode="#,##0.000">
                  <c:v>1.050068928757995</c:v>
                </c:pt>
                <c:pt idx="58" formatCode="#,##0.000">
                  <c:v>1.0427996573645877</c:v>
                </c:pt>
                <c:pt idx="59" formatCode="#,##0.000">
                  <c:v>1.045873224520588</c:v>
                </c:pt>
                <c:pt idx="60" formatCode="#,##0.000">
                  <c:v>1.0778761594358068</c:v>
                </c:pt>
                <c:pt idx="61" formatCode="#,##0.000">
                  <c:v>1.0809315858075814</c:v>
                </c:pt>
                <c:pt idx="62" formatCode="#,##0.000">
                  <c:v>1.0808616142112812</c:v>
                </c:pt>
                <c:pt idx="63" formatCode="#,##0.000">
                  <c:v>1.0632598704308807</c:v>
                </c:pt>
                <c:pt idx="64" formatCode="#,##0.000">
                  <c:v>1.0684170362322643</c:v>
                </c:pt>
                <c:pt idx="65" formatCode="#,##0.000">
                  <c:v>1.0859280760915349</c:v>
                </c:pt>
                <c:pt idx="66" formatCode="#,##0.000">
                  <c:v>1.0868999038179263</c:v>
                </c:pt>
                <c:pt idx="67" formatCode="#,##0.000">
                  <c:v>1.1136238705233872</c:v>
                </c:pt>
                <c:pt idx="68" formatCode="#,##0.000">
                  <c:v>1.1342110690792624</c:v>
                </c:pt>
                <c:pt idx="69" formatCode="#,##0.000">
                  <c:v>1.1247934105253787</c:v>
                </c:pt>
                <c:pt idx="70" formatCode="#,##0.000">
                  <c:v>1.0895432752337109</c:v>
                </c:pt>
                <c:pt idx="71" formatCode="#,##0.000">
                  <c:v>1.142991208644633</c:v>
                </c:pt>
                <c:pt idx="72" formatCode="#,##0.000">
                  <c:v>1.1677145060040295</c:v>
                </c:pt>
                <c:pt idx="73" formatCode="#,##0.000">
                  <c:v>1.1841448734315532</c:v>
                </c:pt>
                <c:pt idx="74" formatCode="#,##0.000">
                  <c:v>1.2098348154361336</c:v>
                </c:pt>
                <c:pt idx="75" formatCode="#,##0.000">
                  <c:v>1.2179152390385024</c:v>
                </c:pt>
                <c:pt idx="76" formatCode="#,##0.000">
                  <c:v>1.2085649605403157</c:v>
                </c:pt>
                <c:pt idx="77" formatCode="#,##0.000">
                  <c:v>1.2054084640849962</c:v>
                </c:pt>
                <c:pt idx="78" formatCode="#,##0.000">
                  <c:v>1.2054084640849962</c:v>
                </c:pt>
                <c:pt idx="79" formatCode="#,##0.000">
                  <c:v>1.1909528505975</c:v>
                </c:pt>
                <c:pt idx="80" formatCode="#,##0.000">
                  <c:v>1.1919739175953619</c:v>
                </c:pt>
                <c:pt idx="81" formatCode="#,##0.000">
                  <c:v>1.1939979108068599</c:v>
                </c:pt>
                <c:pt idx="82" formatCode="#,##0.000">
                  <c:v>1.1557960107675658</c:v>
                </c:pt>
                <c:pt idx="83" formatCode="#,##0.000">
                  <c:v>1.1004951258249906</c:v>
                </c:pt>
                <c:pt idx="84" formatCode="#,##0.000">
                  <c:v>1.1291057340899531</c:v>
                </c:pt>
                <c:pt idx="85" formatCode="#,##0.000">
                  <c:v>1.0991397500892504</c:v>
                </c:pt>
                <c:pt idx="86" formatCode="#,##0.000">
                  <c:v>1.1041491980762226</c:v>
                </c:pt>
                <c:pt idx="87" formatCode="#,##0.000">
                  <c:v>1.1432503627050039</c:v>
                </c:pt>
                <c:pt idx="88" formatCode="#,##0.000">
                  <c:v>1.1513644763352209</c:v>
                </c:pt>
                <c:pt idx="89" formatCode="#,##0.000">
                  <c:v>1.1780003306601559</c:v>
                </c:pt>
                <c:pt idx="90" formatCode="#,##0.000">
                  <c:v>1.1996137792950998</c:v>
                </c:pt>
                <c:pt idx="91" formatCode="#,##0.000">
                  <c:v>1.2014693223673565</c:v>
                </c:pt>
                <c:pt idx="92" formatCode="#,##0.000">
                  <c:v>1.2096326752690441</c:v>
                </c:pt>
                <c:pt idx="93" formatCode="#,##0.000">
                  <c:v>1.2412468790937063</c:v>
                </c:pt>
                <c:pt idx="94" formatCode="#,##0.000">
                  <c:v>1.2607352644336085</c:v>
                </c:pt>
                <c:pt idx="95" formatCode="#,##0.000">
                  <c:v>1.279034132636407</c:v>
                </c:pt>
                <c:pt idx="96" formatCode="#,##0.000">
                  <c:v>1.2645007729307995</c:v>
                </c:pt>
                <c:pt idx="97" formatCode="#,##0.000">
                  <c:v>1.274400458036973</c:v>
                </c:pt>
                <c:pt idx="98" formatCode="#,##0.000">
                  <c:v>1.2227899269140816</c:v>
                </c:pt>
                <c:pt idx="99" formatCode="#,##0.000">
                  <c:v>1.2872234009441319</c:v>
                </c:pt>
                <c:pt idx="100" formatCode="#,##0.000">
                  <c:v>1.2872234009441319</c:v>
                </c:pt>
                <c:pt idx="101" formatCode="#,##0.000">
                  <c:v>1.2600148161457767</c:v>
                </c:pt>
                <c:pt idx="102" formatCode="#,##0.000">
                  <c:v>1.2600148161457767</c:v>
                </c:pt>
                <c:pt idx="103" formatCode="#,##0.000">
                  <c:v>1.2517244777545076</c:v>
                </c:pt>
                <c:pt idx="104" formatCode="#,##0.000">
                  <c:v>1.2645966599331366</c:v>
                </c:pt>
              </c:numCache>
            </c:numRef>
          </c:yVal>
        </c:ser>
        <c:ser>
          <c:idx val="11"/>
          <c:order val="11"/>
          <c:tx>
            <c:strRef>
              <c:f>Indices!$M$10</c:f>
              <c:strCache>
                <c:ptCount val="1"/>
                <c:pt idx="0">
                  <c:v>L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ysDash"/>
            </a:ln>
          </c:spPr>
          <c:marker>
            <c:symbol val="none"/>
          </c:marker>
          <c:xVal>
            <c:numRef>
              <c:f>Indices!$A$11:$A$138</c:f>
              <c:numCache>
                <c:formatCode>dd/mm/yyyy</c:formatCode>
                <c:ptCount val="128"/>
                <c:pt idx="0">
                  <c:v>39813</c:v>
                </c:pt>
                <c:pt idx="1">
                  <c:v>39889</c:v>
                </c:pt>
                <c:pt idx="2">
                  <c:v>39956</c:v>
                </c:pt>
                <c:pt idx="3">
                  <c:v>39994</c:v>
                </c:pt>
                <c:pt idx="4">
                  <c:v>40002</c:v>
                </c:pt>
                <c:pt idx="5">
                  <c:v>40003</c:v>
                </c:pt>
                <c:pt idx="6">
                  <c:v>40015</c:v>
                </c:pt>
                <c:pt idx="7">
                  <c:v>40022</c:v>
                </c:pt>
                <c:pt idx="8">
                  <c:v>40023</c:v>
                </c:pt>
                <c:pt idx="9">
                  <c:v>40024</c:v>
                </c:pt>
                <c:pt idx="10">
                  <c:v>40028</c:v>
                </c:pt>
                <c:pt idx="11">
                  <c:v>40028</c:v>
                </c:pt>
                <c:pt idx="12">
                  <c:v>40031</c:v>
                </c:pt>
                <c:pt idx="13">
                  <c:v>40035</c:v>
                </c:pt>
                <c:pt idx="14">
                  <c:v>40036</c:v>
                </c:pt>
                <c:pt idx="15">
                  <c:v>40037</c:v>
                </c:pt>
                <c:pt idx="16">
                  <c:v>40037</c:v>
                </c:pt>
                <c:pt idx="17">
                  <c:v>40038</c:v>
                </c:pt>
                <c:pt idx="18">
                  <c:v>40039</c:v>
                </c:pt>
                <c:pt idx="19">
                  <c:v>40040</c:v>
                </c:pt>
                <c:pt idx="20">
                  <c:v>40043</c:v>
                </c:pt>
                <c:pt idx="21">
                  <c:v>40044</c:v>
                </c:pt>
                <c:pt idx="22">
                  <c:v>40045</c:v>
                </c:pt>
                <c:pt idx="23">
                  <c:v>40046</c:v>
                </c:pt>
                <c:pt idx="24">
                  <c:v>40049</c:v>
                </c:pt>
                <c:pt idx="25">
                  <c:v>40049</c:v>
                </c:pt>
                <c:pt idx="26">
                  <c:v>40050</c:v>
                </c:pt>
                <c:pt idx="27">
                  <c:v>40051</c:v>
                </c:pt>
                <c:pt idx="28">
                  <c:v>40053</c:v>
                </c:pt>
                <c:pt idx="29">
                  <c:v>40057</c:v>
                </c:pt>
                <c:pt idx="30">
                  <c:v>40058</c:v>
                </c:pt>
                <c:pt idx="31">
                  <c:v>40059</c:v>
                </c:pt>
                <c:pt idx="32">
                  <c:v>40060</c:v>
                </c:pt>
                <c:pt idx="33">
                  <c:v>40063</c:v>
                </c:pt>
                <c:pt idx="34">
                  <c:v>40064</c:v>
                </c:pt>
                <c:pt idx="35">
                  <c:v>40065</c:v>
                </c:pt>
                <c:pt idx="36">
                  <c:v>40066</c:v>
                </c:pt>
                <c:pt idx="37">
                  <c:v>40070</c:v>
                </c:pt>
                <c:pt idx="38">
                  <c:v>40073</c:v>
                </c:pt>
                <c:pt idx="39">
                  <c:v>40077</c:v>
                </c:pt>
                <c:pt idx="40">
                  <c:v>40079</c:v>
                </c:pt>
                <c:pt idx="41">
                  <c:v>40081</c:v>
                </c:pt>
                <c:pt idx="42">
                  <c:v>40084</c:v>
                </c:pt>
                <c:pt idx="43">
                  <c:v>40085</c:v>
                </c:pt>
                <c:pt idx="44">
                  <c:v>40085</c:v>
                </c:pt>
                <c:pt idx="45">
                  <c:v>40086</c:v>
                </c:pt>
                <c:pt idx="46">
                  <c:v>40087</c:v>
                </c:pt>
                <c:pt idx="47">
                  <c:v>40092</c:v>
                </c:pt>
                <c:pt idx="48">
                  <c:v>40093</c:v>
                </c:pt>
                <c:pt idx="49">
                  <c:v>40094</c:v>
                </c:pt>
                <c:pt idx="50">
                  <c:v>40098</c:v>
                </c:pt>
                <c:pt idx="51">
                  <c:v>40100</c:v>
                </c:pt>
                <c:pt idx="52">
                  <c:v>40101</c:v>
                </c:pt>
                <c:pt idx="53">
                  <c:v>40106</c:v>
                </c:pt>
                <c:pt idx="54">
                  <c:v>40109</c:v>
                </c:pt>
                <c:pt idx="55">
                  <c:v>40112</c:v>
                </c:pt>
                <c:pt idx="56">
                  <c:v>40113</c:v>
                </c:pt>
                <c:pt idx="57">
                  <c:v>40119</c:v>
                </c:pt>
                <c:pt idx="58">
                  <c:v>40123</c:v>
                </c:pt>
                <c:pt idx="59">
                  <c:v>40126</c:v>
                </c:pt>
                <c:pt idx="60">
                  <c:v>40130</c:v>
                </c:pt>
                <c:pt idx="61">
                  <c:v>40135</c:v>
                </c:pt>
                <c:pt idx="62">
                  <c:v>40143</c:v>
                </c:pt>
                <c:pt idx="63">
                  <c:v>40147</c:v>
                </c:pt>
                <c:pt idx="64">
                  <c:v>40148</c:v>
                </c:pt>
                <c:pt idx="65">
                  <c:v>40154</c:v>
                </c:pt>
                <c:pt idx="66">
                  <c:v>40161</c:v>
                </c:pt>
                <c:pt idx="67">
                  <c:v>40176</c:v>
                </c:pt>
                <c:pt idx="68">
                  <c:v>40184</c:v>
                </c:pt>
                <c:pt idx="69">
                  <c:v>40197</c:v>
                </c:pt>
                <c:pt idx="70">
                  <c:v>40212</c:v>
                </c:pt>
                <c:pt idx="71">
                  <c:v>40239</c:v>
                </c:pt>
                <c:pt idx="72">
                  <c:v>40245</c:v>
                </c:pt>
                <c:pt idx="73">
                  <c:v>40254</c:v>
                </c:pt>
                <c:pt idx="74">
                  <c:v>40266</c:v>
                </c:pt>
                <c:pt idx="75">
                  <c:v>40284</c:v>
                </c:pt>
                <c:pt idx="76">
                  <c:v>40290</c:v>
                </c:pt>
                <c:pt idx="77">
                  <c:v>40296</c:v>
                </c:pt>
                <c:pt idx="78">
                  <c:v>40296</c:v>
                </c:pt>
                <c:pt idx="79">
                  <c:v>40297</c:v>
                </c:pt>
                <c:pt idx="80">
                  <c:v>40298</c:v>
                </c:pt>
                <c:pt idx="81">
                  <c:v>40302</c:v>
                </c:pt>
                <c:pt idx="82">
                  <c:v>40304</c:v>
                </c:pt>
                <c:pt idx="83">
                  <c:v>40371</c:v>
                </c:pt>
                <c:pt idx="84">
                  <c:v>40400</c:v>
                </c:pt>
                <c:pt idx="85">
                  <c:v>40407</c:v>
                </c:pt>
                <c:pt idx="86">
                  <c:v>40423</c:v>
                </c:pt>
                <c:pt idx="87">
                  <c:v>40431</c:v>
                </c:pt>
                <c:pt idx="88">
                  <c:v>40445</c:v>
                </c:pt>
                <c:pt idx="89">
                  <c:v>40460</c:v>
                </c:pt>
                <c:pt idx="90">
                  <c:v>40465</c:v>
                </c:pt>
                <c:pt idx="91">
                  <c:v>40486</c:v>
                </c:pt>
                <c:pt idx="92">
                  <c:v>40494</c:v>
                </c:pt>
                <c:pt idx="93">
                  <c:v>40526</c:v>
                </c:pt>
                <c:pt idx="94">
                  <c:v>40534</c:v>
                </c:pt>
                <c:pt idx="95">
                  <c:v>40557</c:v>
                </c:pt>
                <c:pt idx="96">
                  <c:v>40568</c:v>
                </c:pt>
                <c:pt idx="97">
                  <c:v>40606</c:v>
                </c:pt>
                <c:pt idx="98">
                  <c:v>40620</c:v>
                </c:pt>
                <c:pt idx="99">
                  <c:v>40659</c:v>
                </c:pt>
                <c:pt idx="100">
                  <c:v>40659</c:v>
                </c:pt>
                <c:pt idx="101">
                  <c:v>40703</c:v>
                </c:pt>
                <c:pt idx="102">
                  <c:v>40703</c:v>
                </c:pt>
                <c:pt idx="103">
                  <c:v>40709</c:v>
                </c:pt>
                <c:pt idx="104">
                  <c:v>40757</c:v>
                </c:pt>
                <c:pt idx="105">
                  <c:v>40757</c:v>
                </c:pt>
                <c:pt idx="106">
                  <c:v>40759</c:v>
                </c:pt>
                <c:pt idx="107">
                  <c:v>40767</c:v>
                </c:pt>
                <c:pt idx="108">
                  <c:v>40907</c:v>
                </c:pt>
                <c:pt idx="109">
                  <c:v>40912</c:v>
                </c:pt>
                <c:pt idx="110">
                  <c:v>40945</c:v>
                </c:pt>
                <c:pt idx="111">
                  <c:v>40962</c:v>
                </c:pt>
                <c:pt idx="112">
                  <c:v>40966</c:v>
                </c:pt>
                <c:pt idx="113">
                  <c:v>40966</c:v>
                </c:pt>
                <c:pt idx="114">
                  <c:v>41003</c:v>
                </c:pt>
                <c:pt idx="115">
                  <c:v>41100</c:v>
                </c:pt>
                <c:pt idx="116">
                  <c:v>41103</c:v>
                </c:pt>
                <c:pt idx="117">
                  <c:v>41103</c:v>
                </c:pt>
                <c:pt idx="118">
                  <c:v>41134</c:v>
                </c:pt>
                <c:pt idx="119">
                  <c:v>41243</c:v>
                </c:pt>
                <c:pt idx="120">
                  <c:v>41246</c:v>
                </c:pt>
                <c:pt idx="121">
                  <c:v>41246</c:v>
                </c:pt>
                <c:pt idx="122">
                  <c:v>41253</c:v>
                </c:pt>
                <c:pt idx="123">
                  <c:v>41278</c:v>
                </c:pt>
                <c:pt idx="124">
                  <c:v>41360</c:v>
                </c:pt>
                <c:pt idx="125">
                  <c:v>41389</c:v>
                </c:pt>
                <c:pt idx="126">
                  <c:v>41491</c:v>
                </c:pt>
                <c:pt idx="127">
                  <c:v>41529</c:v>
                </c:pt>
              </c:numCache>
            </c:numRef>
          </c:xVal>
          <c:yVal>
            <c:numRef>
              <c:f>Indices!$M$11:$M$138</c:f>
              <c:numCache>
                <c:formatCode>#,##0.000</c:formatCode>
                <c:ptCount val="128"/>
                <c:pt idx="1">
                  <c:v>1</c:v>
                </c:pt>
                <c:pt idx="2">
                  <c:v>1.0004478727580435</c:v>
                </c:pt>
                <c:pt idx="3">
                  <c:v>1.0349302340231188</c:v>
                </c:pt>
                <c:pt idx="4">
                  <c:v>1.0338401286308998</c:v>
                </c:pt>
                <c:pt idx="5">
                  <c:v>1.0389441879867161</c:v>
                </c:pt>
                <c:pt idx="6">
                  <c:v>1.0378195126560543</c:v>
                </c:pt>
                <c:pt idx="7">
                  <c:v>1.0418495992575914</c:v>
                </c:pt>
                <c:pt idx="8">
                  <c:v>1.0459303884355104</c:v>
                </c:pt>
                <c:pt idx="9">
                  <c:v>1.0469444399631562</c:v>
                </c:pt>
                <c:pt idx="10">
                  <c:v>1.0591783570675166</c:v>
                </c:pt>
                <c:pt idx="11">
                  <c:v>1.0591783570675166</c:v>
                </c:pt>
                <c:pt idx="12">
                  <c:v>1.0642639791228301</c:v>
                </c:pt>
                <c:pt idx="13">
                  <c:v>1.0887640786074309</c:v>
                </c:pt>
                <c:pt idx="14">
                  <c:v>1.0887556281780337</c:v>
                </c:pt>
                <c:pt idx="15">
                  <c:v>1.0907914134418677</c:v>
                </c:pt>
                <c:pt idx="16">
                  <c:v>1.0907914134418677</c:v>
                </c:pt>
                <c:pt idx="17">
                  <c:v>1.0907821947916163</c:v>
                </c:pt>
                <c:pt idx="18">
                  <c:v>1.0928179800554501</c:v>
                </c:pt>
                <c:pt idx="19">
                  <c:v>1.0989245676260977</c:v>
                </c:pt>
                <c:pt idx="20">
                  <c:v>1.1060713262334361</c:v>
                </c:pt>
                <c:pt idx="21">
                  <c:v>1.1081063432764158</c:v>
                </c:pt>
                <c:pt idx="22">
                  <c:v>1.1070753908899762</c:v>
                </c:pt>
                <c:pt idx="23">
                  <c:v>1.1070661722397248</c:v>
                </c:pt>
                <c:pt idx="24">
                  <c:v>1.1080610182460136</c:v>
                </c:pt>
                <c:pt idx="25">
                  <c:v>1.1080610182460136</c:v>
                </c:pt>
                <c:pt idx="26">
                  <c:v>1.110096035288993</c:v>
                </c:pt>
                <c:pt idx="27">
                  <c:v>1.1141760562460581</c:v>
                </c:pt>
                <c:pt idx="28">
                  <c:v>1.1162018546387864</c:v>
                </c:pt>
                <c:pt idx="29">
                  <c:v>1.1161649800377811</c:v>
                </c:pt>
                <c:pt idx="30">
                  <c:v>1.1233109704242652</c:v>
                </c:pt>
                <c:pt idx="31">
                  <c:v>1.1181907784305094</c:v>
                </c:pt>
                <c:pt idx="32">
                  <c:v>1.1140930883937961</c:v>
                </c:pt>
                <c:pt idx="33">
                  <c:v>1.108955227320392</c:v>
                </c:pt>
                <c:pt idx="34">
                  <c:v>1.1150787157498334</c:v>
                </c:pt>
                <c:pt idx="35">
                  <c:v>1.115069497099582</c:v>
                </c:pt>
                <c:pt idx="36">
                  <c:v>1.1109725752837232</c:v>
                </c:pt>
                <c:pt idx="37">
                  <c:v>1.1191118752347875</c:v>
                </c:pt>
                <c:pt idx="38">
                  <c:v>1.1272603938361032</c:v>
                </c:pt>
                <c:pt idx="39">
                  <c:v>1.1251792835418668</c:v>
                </c:pt>
                <c:pt idx="40">
                  <c:v>1.1231166105481332</c:v>
                </c:pt>
                <c:pt idx="41">
                  <c:v>1.1261641426770499</c:v>
                </c:pt>
                <c:pt idx="42">
                  <c:v>1.1322676573642803</c:v>
                </c:pt>
                <c:pt idx="43">
                  <c:v>1.13430267440726</c:v>
                </c:pt>
                <c:pt idx="44">
                  <c:v>1.13430267440726</c:v>
                </c:pt>
                <c:pt idx="45">
                  <c:v>1.1332709537999659</c:v>
                </c:pt>
                <c:pt idx="46">
                  <c:v>1.136327704579134</c:v>
                </c:pt>
                <c:pt idx="47">
                  <c:v>1.1413895117879649</c:v>
                </c:pt>
                <c:pt idx="48">
                  <c:v>1.144446262567133</c:v>
                </c:pt>
                <c:pt idx="49">
                  <c:v>1.1464805113892582</c:v>
                </c:pt>
                <c:pt idx="50">
                  <c:v>1.147464602303587</c:v>
                </c:pt>
                <c:pt idx="51">
                  <c:v>1.1464236630460418</c:v>
                </c:pt>
                <c:pt idx="52">
                  <c:v>1.1413057757148486</c:v>
                </c:pt>
                <c:pt idx="53">
                  <c:v>1.1371719792979844</c:v>
                </c:pt>
                <c:pt idx="54">
                  <c:v>1.1269269859853468</c:v>
                </c:pt>
                <c:pt idx="55">
                  <c:v>1.1340506979670573</c:v>
                </c:pt>
                <c:pt idx="56">
                  <c:v>1.1319887931941779</c:v>
                </c:pt>
                <c:pt idx="57">
                  <c:v>1.1360288666668203</c:v>
                </c:pt>
                <c:pt idx="58">
                  <c:v>1.1145378882684225</c:v>
                </c:pt>
                <c:pt idx="59">
                  <c:v>1.1206398665139443</c:v>
                </c:pt>
                <c:pt idx="60">
                  <c:v>1.1277535916245489</c:v>
                </c:pt>
                <c:pt idx="61">
                  <c:v>1.1348580980849021</c:v>
                </c:pt>
                <c:pt idx="62">
                  <c:v>1.1490824754226943</c:v>
                </c:pt>
                <c:pt idx="63">
                  <c:v>1.1480238670855007</c:v>
                </c:pt>
                <c:pt idx="64">
                  <c:v>1.1480138802143951</c:v>
                </c:pt>
                <c:pt idx="65">
                  <c:v>1.138766037570609</c:v>
                </c:pt>
                <c:pt idx="66">
                  <c:v>1.1305299417919057</c:v>
                </c:pt>
                <c:pt idx="67">
                  <c:v>1.1303908938172817</c:v>
                </c:pt>
                <c:pt idx="68">
                  <c:v>1.1374639032226097</c:v>
                </c:pt>
                <c:pt idx="69">
                  <c:v>1.1577618346343155</c:v>
                </c:pt>
                <c:pt idx="70">
                  <c:v>1.1525148861996037</c:v>
                </c:pt>
                <c:pt idx="71">
                  <c:v>1.1328676378514706</c:v>
                </c:pt>
                <c:pt idx="72">
                  <c:v>1.1460787318824714</c:v>
                </c:pt>
                <c:pt idx="73">
                  <c:v>1.1480346221774604</c:v>
                </c:pt>
                <c:pt idx="74">
                  <c:v>1.1520032511106553</c:v>
                </c:pt>
                <c:pt idx="75">
                  <c:v>1.1599942844368443</c:v>
                </c:pt>
                <c:pt idx="76">
                  <c:v>1.1619778306825872</c:v>
                </c:pt>
                <c:pt idx="77">
                  <c:v>1.1660010032964356</c:v>
                </c:pt>
                <c:pt idx="78">
                  <c:v>1.1660010032964356</c:v>
                </c:pt>
                <c:pt idx="79">
                  <c:v>1.1639513900572247</c:v>
                </c:pt>
                <c:pt idx="80">
                  <c:v>1.1659817977750788</c:v>
                </c:pt>
                <c:pt idx="81">
                  <c:v>1.1720638022783894</c:v>
                </c:pt>
                <c:pt idx="82">
                  <c:v>1.1802054068920165</c:v>
                </c:pt>
                <c:pt idx="83">
                  <c:v>1.1928088382272843</c:v>
                </c:pt>
                <c:pt idx="84">
                  <c:v>1.208832388805793</c:v>
                </c:pt>
                <c:pt idx="85">
                  <c:v>1.225070273002645</c:v>
                </c:pt>
                <c:pt idx="86">
                  <c:v>1.2503854548136333</c:v>
                </c:pt>
                <c:pt idx="87">
                  <c:v>1.2370560547710741</c:v>
                </c:pt>
                <c:pt idx="88">
                  <c:v>1.2460841862505367</c:v>
                </c:pt>
                <c:pt idx="89">
                  <c:v>1.2499844435277008</c:v>
                </c:pt>
                <c:pt idx="90">
                  <c:v>1.2509723755463011</c:v>
                </c:pt>
                <c:pt idx="91">
                  <c:v>1.2385341116947028</c:v>
                </c:pt>
                <c:pt idx="92">
                  <c:v>1.2201206260385387</c:v>
                </c:pt>
                <c:pt idx="93">
                  <c:v>1.1851811733651685</c:v>
                </c:pt>
                <c:pt idx="94">
                  <c:v>1.200375045421058</c:v>
                </c:pt>
                <c:pt idx="95">
                  <c:v>1.1950581888886072</c:v>
                </c:pt>
                <c:pt idx="96">
                  <c:v>1.1969864232328424</c:v>
                </c:pt>
                <c:pt idx="97">
                  <c:v>1.2057702604806451</c:v>
                </c:pt>
                <c:pt idx="98">
                  <c:v>1.2198747953651699</c:v>
                </c:pt>
                <c:pt idx="99">
                  <c:v>1.2337235127052206</c:v>
                </c:pt>
                <c:pt idx="100">
                  <c:v>1.2337235127052206</c:v>
                </c:pt>
                <c:pt idx="101">
                  <c:v>1.2444609355854497</c:v>
                </c:pt>
                <c:pt idx="102">
                  <c:v>1.2444609355854497</c:v>
                </c:pt>
                <c:pt idx="103">
                  <c:v>1.2393161605243568</c:v>
                </c:pt>
                <c:pt idx="104">
                  <c:v>1.2611851035830588</c:v>
                </c:pt>
              </c:numCache>
            </c:numRef>
          </c:yVal>
        </c:ser>
        <c:ser>
          <c:idx val="12"/>
          <c:order val="12"/>
          <c:tx>
            <c:strRef>
              <c:f>Indices!$N$10</c:f>
              <c:strCache>
                <c:ptCount val="1"/>
                <c:pt idx="0">
                  <c:v>M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Indices!$A$11:$A$138</c:f>
              <c:numCache>
                <c:formatCode>dd/mm/yyyy</c:formatCode>
                <c:ptCount val="128"/>
                <c:pt idx="0">
                  <c:v>39813</c:v>
                </c:pt>
                <c:pt idx="1">
                  <c:v>39889</c:v>
                </c:pt>
                <c:pt idx="2">
                  <c:v>39956</c:v>
                </c:pt>
                <c:pt idx="3">
                  <c:v>39994</c:v>
                </c:pt>
                <c:pt idx="4">
                  <c:v>40002</c:v>
                </c:pt>
                <c:pt idx="5">
                  <c:v>40003</c:v>
                </c:pt>
                <c:pt idx="6">
                  <c:v>40015</c:v>
                </c:pt>
                <c:pt idx="7">
                  <c:v>40022</c:v>
                </c:pt>
                <c:pt idx="8">
                  <c:v>40023</c:v>
                </c:pt>
                <c:pt idx="9">
                  <c:v>40024</c:v>
                </c:pt>
                <c:pt idx="10">
                  <c:v>40028</c:v>
                </c:pt>
                <c:pt idx="11">
                  <c:v>40028</c:v>
                </c:pt>
                <c:pt idx="12">
                  <c:v>40031</c:v>
                </c:pt>
                <c:pt idx="13">
                  <c:v>40035</c:v>
                </c:pt>
                <c:pt idx="14">
                  <c:v>40036</c:v>
                </c:pt>
                <c:pt idx="15">
                  <c:v>40037</c:v>
                </c:pt>
                <c:pt idx="16">
                  <c:v>40037</c:v>
                </c:pt>
                <c:pt idx="17">
                  <c:v>40038</c:v>
                </c:pt>
                <c:pt idx="18">
                  <c:v>40039</c:v>
                </c:pt>
                <c:pt idx="19">
                  <c:v>40040</c:v>
                </c:pt>
                <c:pt idx="20">
                  <c:v>40043</c:v>
                </c:pt>
                <c:pt idx="21">
                  <c:v>40044</c:v>
                </c:pt>
                <c:pt idx="22">
                  <c:v>40045</c:v>
                </c:pt>
                <c:pt idx="23">
                  <c:v>40046</c:v>
                </c:pt>
                <c:pt idx="24">
                  <c:v>40049</c:v>
                </c:pt>
                <c:pt idx="25">
                  <c:v>40049</c:v>
                </c:pt>
                <c:pt idx="26">
                  <c:v>40050</c:v>
                </c:pt>
                <c:pt idx="27">
                  <c:v>40051</c:v>
                </c:pt>
                <c:pt idx="28">
                  <c:v>40053</c:v>
                </c:pt>
                <c:pt idx="29">
                  <c:v>40057</c:v>
                </c:pt>
                <c:pt idx="30">
                  <c:v>40058</c:v>
                </c:pt>
                <c:pt idx="31">
                  <c:v>40059</c:v>
                </c:pt>
                <c:pt idx="32">
                  <c:v>40060</c:v>
                </c:pt>
                <c:pt idx="33">
                  <c:v>40063</c:v>
                </c:pt>
                <c:pt idx="34">
                  <c:v>40064</c:v>
                </c:pt>
                <c:pt idx="35">
                  <c:v>40065</c:v>
                </c:pt>
                <c:pt idx="36">
                  <c:v>40066</c:v>
                </c:pt>
                <c:pt idx="37">
                  <c:v>40070</c:v>
                </c:pt>
                <c:pt idx="38">
                  <c:v>40073</c:v>
                </c:pt>
                <c:pt idx="39">
                  <c:v>40077</c:v>
                </c:pt>
                <c:pt idx="40">
                  <c:v>40079</c:v>
                </c:pt>
                <c:pt idx="41">
                  <c:v>40081</c:v>
                </c:pt>
                <c:pt idx="42">
                  <c:v>40084</c:v>
                </c:pt>
                <c:pt idx="43">
                  <c:v>40085</c:v>
                </c:pt>
                <c:pt idx="44">
                  <c:v>40085</c:v>
                </c:pt>
                <c:pt idx="45">
                  <c:v>40086</c:v>
                </c:pt>
                <c:pt idx="46">
                  <c:v>40087</c:v>
                </c:pt>
                <c:pt idx="47">
                  <c:v>40092</c:v>
                </c:pt>
                <c:pt idx="48">
                  <c:v>40093</c:v>
                </c:pt>
                <c:pt idx="49">
                  <c:v>40094</c:v>
                </c:pt>
                <c:pt idx="50">
                  <c:v>40098</c:v>
                </c:pt>
                <c:pt idx="51">
                  <c:v>40100</c:v>
                </c:pt>
                <c:pt idx="52">
                  <c:v>40101</c:v>
                </c:pt>
                <c:pt idx="53">
                  <c:v>40106</c:v>
                </c:pt>
                <c:pt idx="54">
                  <c:v>40109</c:v>
                </c:pt>
                <c:pt idx="55">
                  <c:v>40112</c:v>
                </c:pt>
                <c:pt idx="56">
                  <c:v>40113</c:v>
                </c:pt>
                <c:pt idx="57">
                  <c:v>40119</c:v>
                </c:pt>
                <c:pt idx="58">
                  <c:v>40123</c:v>
                </c:pt>
                <c:pt idx="59">
                  <c:v>40126</c:v>
                </c:pt>
                <c:pt idx="60">
                  <c:v>40130</c:v>
                </c:pt>
                <c:pt idx="61">
                  <c:v>40135</c:v>
                </c:pt>
                <c:pt idx="62">
                  <c:v>40143</c:v>
                </c:pt>
                <c:pt idx="63">
                  <c:v>40147</c:v>
                </c:pt>
                <c:pt idx="64">
                  <c:v>40148</c:v>
                </c:pt>
                <c:pt idx="65">
                  <c:v>40154</c:v>
                </c:pt>
                <c:pt idx="66">
                  <c:v>40161</c:v>
                </c:pt>
                <c:pt idx="67">
                  <c:v>40176</c:v>
                </c:pt>
                <c:pt idx="68">
                  <c:v>40184</c:v>
                </c:pt>
                <c:pt idx="69">
                  <c:v>40197</c:v>
                </c:pt>
                <c:pt idx="70">
                  <c:v>40212</c:v>
                </c:pt>
                <c:pt idx="71">
                  <c:v>40239</c:v>
                </c:pt>
                <c:pt idx="72">
                  <c:v>40245</c:v>
                </c:pt>
                <c:pt idx="73">
                  <c:v>40254</c:v>
                </c:pt>
                <c:pt idx="74">
                  <c:v>40266</c:v>
                </c:pt>
                <c:pt idx="75">
                  <c:v>40284</c:v>
                </c:pt>
                <c:pt idx="76">
                  <c:v>40290</c:v>
                </c:pt>
                <c:pt idx="77">
                  <c:v>40296</c:v>
                </c:pt>
                <c:pt idx="78">
                  <c:v>40296</c:v>
                </c:pt>
                <c:pt idx="79">
                  <c:v>40297</c:v>
                </c:pt>
                <c:pt idx="80">
                  <c:v>40298</c:v>
                </c:pt>
                <c:pt idx="81">
                  <c:v>40302</c:v>
                </c:pt>
                <c:pt idx="82">
                  <c:v>40304</c:v>
                </c:pt>
                <c:pt idx="83">
                  <c:v>40371</c:v>
                </c:pt>
                <c:pt idx="84">
                  <c:v>40400</c:v>
                </c:pt>
                <c:pt idx="85">
                  <c:v>40407</c:v>
                </c:pt>
                <c:pt idx="86">
                  <c:v>40423</c:v>
                </c:pt>
                <c:pt idx="87">
                  <c:v>40431</c:v>
                </c:pt>
                <c:pt idx="88">
                  <c:v>40445</c:v>
                </c:pt>
                <c:pt idx="89">
                  <c:v>40460</c:v>
                </c:pt>
                <c:pt idx="90">
                  <c:v>40465</c:v>
                </c:pt>
                <c:pt idx="91">
                  <c:v>40486</c:v>
                </c:pt>
                <c:pt idx="92">
                  <c:v>40494</c:v>
                </c:pt>
                <c:pt idx="93">
                  <c:v>40526</c:v>
                </c:pt>
                <c:pt idx="94">
                  <c:v>40534</c:v>
                </c:pt>
                <c:pt idx="95">
                  <c:v>40557</c:v>
                </c:pt>
                <c:pt idx="96">
                  <c:v>40568</c:v>
                </c:pt>
                <c:pt idx="97">
                  <c:v>40606</c:v>
                </c:pt>
                <c:pt idx="98">
                  <c:v>40620</c:v>
                </c:pt>
                <c:pt idx="99">
                  <c:v>40659</c:v>
                </c:pt>
                <c:pt idx="100">
                  <c:v>40659</c:v>
                </c:pt>
                <c:pt idx="101">
                  <c:v>40703</c:v>
                </c:pt>
                <c:pt idx="102">
                  <c:v>40703</c:v>
                </c:pt>
                <c:pt idx="103">
                  <c:v>40709</c:v>
                </c:pt>
                <c:pt idx="104">
                  <c:v>40757</c:v>
                </c:pt>
                <c:pt idx="105">
                  <c:v>40757</c:v>
                </c:pt>
                <c:pt idx="106">
                  <c:v>40759</c:v>
                </c:pt>
                <c:pt idx="107">
                  <c:v>40767</c:v>
                </c:pt>
                <c:pt idx="108">
                  <c:v>40907</c:v>
                </c:pt>
                <c:pt idx="109">
                  <c:v>40912</c:v>
                </c:pt>
                <c:pt idx="110">
                  <c:v>40945</c:v>
                </c:pt>
                <c:pt idx="111">
                  <c:v>40962</c:v>
                </c:pt>
                <c:pt idx="112">
                  <c:v>40966</c:v>
                </c:pt>
                <c:pt idx="113">
                  <c:v>40966</c:v>
                </c:pt>
                <c:pt idx="114">
                  <c:v>41003</c:v>
                </c:pt>
                <c:pt idx="115">
                  <c:v>41100</c:v>
                </c:pt>
                <c:pt idx="116">
                  <c:v>41103</c:v>
                </c:pt>
                <c:pt idx="117">
                  <c:v>41103</c:v>
                </c:pt>
                <c:pt idx="118">
                  <c:v>41134</c:v>
                </c:pt>
                <c:pt idx="119">
                  <c:v>41243</c:v>
                </c:pt>
                <c:pt idx="120">
                  <c:v>41246</c:v>
                </c:pt>
                <c:pt idx="121">
                  <c:v>41246</c:v>
                </c:pt>
                <c:pt idx="122">
                  <c:v>41253</c:v>
                </c:pt>
                <c:pt idx="123">
                  <c:v>41278</c:v>
                </c:pt>
                <c:pt idx="124">
                  <c:v>41360</c:v>
                </c:pt>
                <c:pt idx="125">
                  <c:v>41389</c:v>
                </c:pt>
                <c:pt idx="126">
                  <c:v>41491</c:v>
                </c:pt>
                <c:pt idx="127">
                  <c:v>41529</c:v>
                </c:pt>
              </c:numCache>
            </c:numRef>
          </c:xVal>
          <c:yVal>
            <c:numRef>
              <c:f>Indices!$N$11:$N$138</c:f>
              <c:numCache>
                <c:formatCode>#,##0.000</c:formatCode>
                <c:ptCount val="128"/>
                <c:pt idx="1">
                  <c:v>1</c:v>
                </c:pt>
                <c:pt idx="2">
                  <c:v>1.071737626363656</c:v>
                </c:pt>
                <c:pt idx="3">
                  <c:v>1.0735869896013923</c:v>
                </c:pt>
                <c:pt idx="4">
                  <c:v>1.070279792415388</c:v>
                </c:pt>
                <c:pt idx="5">
                  <c:v>1.0670341456853698</c:v>
                </c:pt>
                <c:pt idx="6">
                  <c:v>1.093899209988499</c:v>
                </c:pt>
                <c:pt idx="7">
                  <c:v>1.1143322516410605</c:v>
                </c:pt>
                <c:pt idx="8">
                  <c:v>1.1143231330549885</c:v>
                </c:pt>
                <c:pt idx="9">
                  <c:v>1.1164711299865842</c:v>
                </c:pt>
                <c:pt idx="10">
                  <c:v>1.1293784885715619</c:v>
                </c:pt>
                <c:pt idx="11">
                  <c:v>1.1293784885715619</c:v>
                </c:pt>
                <c:pt idx="12">
                  <c:v>1.136901322080998</c:v>
                </c:pt>
                <c:pt idx="13">
                  <c:v>1.1530434990750333</c:v>
                </c:pt>
                <c:pt idx="14">
                  <c:v>1.1551909260949997</c:v>
                </c:pt>
                <c:pt idx="15">
                  <c:v>1.1573389230265954</c:v>
                </c:pt>
                <c:pt idx="16">
                  <c:v>1.1573389230265954</c:v>
                </c:pt>
                <c:pt idx="17">
                  <c:v>1.1562503918142453</c:v>
                </c:pt>
                <c:pt idx="18">
                  <c:v>1.1648697352988444</c:v>
                </c:pt>
                <c:pt idx="19">
                  <c:v>1.170233743555724</c:v>
                </c:pt>
                <c:pt idx="20">
                  <c:v>1.1615955929873512</c:v>
                </c:pt>
                <c:pt idx="21">
                  <c:v>1.1615864744012792</c:v>
                </c:pt>
                <c:pt idx="22">
                  <c:v>1.1615767859035777</c:v>
                </c:pt>
                <c:pt idx="23">
                  <c:v>1.1723526749942152</c:v>
                </c:pt>
                <c:pt idx="24">
                  <c:v>1.1809515016601524</c:v>
                </c:pt>
                <c:pt idx="25">
                  <c:v>1.1809515016601524</c:v>
                </c:pt>
                <c:pt idx="26">
                  <c:v>1.1917268208391605</c:v>
                </c:pt>
                <c:pt idx="27">
                  <c:v>1.1992661817858521</c:v>
                </c:pt>
                <c:pt idx="28">
                  <c:v>1.2035604659141552</c:v>
                </c:pt>
                <c:pt idx="29">
                  <c:v>1.205677687617758</c:v>
                </c:pt>
                <c:pt idx="30">
                  <c:v>1.2013537680847208</c:v>
                </c:pt>
                <c:pt idx="31">
                  <c:v>1.1884030962159007</c:v>
                </c:pt>
                <c:pt idx="32">
                  <c:v>1.1894716805212182</c:v>
                </c:pt>
                <c:pt idx="33">
                  <c:v>1.1905208878311329</c:v>
                </c:pt>
                <c:pt idx="34">
                  <c:v>1.202373339989901</c:v>
                </c:pt>
                <c:pt idx="35">
                  <c:v>1.205598469901257</c:v>
                </c:pt>
                <c:pt idx="36">
                  <c:v>1.2077453270095937</c:v>
                </c:pt>
                <c:pt idx="37">
                  <c:v>1.2174098884227011</c:v>
                </c:pt>
                <c:pt idx="38">
                  <c:v>1.2346326178662737</c:v>
                </c:pt>
                <c:pt idx="39">
                  <c:v>1.2399835181556746</c:v>
                </c:pt>
                <c:pt idx="40">
                  <c:v>1.2410412741400316</c:v>
                </c:pt>
                <c:pt idx="41">
                  <c:v>1.2420990301243888</c:v>
                </c:pt>
                <c:pt idx="42">
                  <c:v>1.2388340063989676</c:v>
                </c:pt>
                <c:pt idx="43">
                  <c:v>1.2442145420931028</c:v>
                </c:pt>
                <c:pt idx="44">
                  <c:v>1.2442145420931028</c:v>
                </c:pt>
                <c:pt idx="45">
                  <c:v>1.2474385321811998</c:v>
                </c:pt>
                <c:pt idx="46">
                  <c:v>1.2495848193779071</c:v>
                </c:pt>
                <c:pt idx="47">
                  <c:v>1.2312057392380737</c:v>
                </c:pt>
                <c:pt idx="48">
                  <c:v>1.2473667233158825</c:v>
                </c:pt>
                <c:pt idx="49">
                  <c:v>1.2516689862069985</c:v>
                </c:pt>
                <c:pt idx="50">
                  <c:v>1.2580964495645304</c:v>
                </c:pt>
                <c:pt idx="51">
                  <c:v>1.2666998355235035</c:v>
                </c:pt>
                <c:pt idx="52">
                  <c:v>1.2666895771141726</c:v>
                </c:pt>
                <c:pt idx="53">
                  <c:v>1.2515458852950259</c:v>
                </c:pt>
                <c:pt idx="54">
                  <c:v>1.2353455773147815</c:v>
                </c:pt>
                <c:pt idx="55">
                  <c:v>1.2504060620360204</c:v>
                </c:pt>
                <c:pt idx="56">
                  <c:v>1.246073593828541</c:v>
                </c:pt>
                <c:pt idx="57">
                  <c:v>1.2255430972873345</c:v>
                </c:pt>
                <c:pt idx="58">
                  <c:v>1.2104130833472961</c:v>
                </c:pt>
                <c:pt idx="59">
                  <c:v>1.2125388537253412</c:v>
                </c:pt>
                <c:pt idx="60">
                  <c:v>1.2405209448222958</c:v>
                </c:pt>
                <c:pt idx="61">
                  <c:v>1.2480141429269977</c:v>
                </c:pt>
                <c:pt idx="62">
                  <c:v>1.2554759958920769</c:v>
                </c:pt>
                <c:pt idx="63">
                  <c:v>1.2403476916869269</c:v>
                </c:pt>
                <c:pt idx="64">
                  <c:v>1.2435705419517649</c:v>
                </c:pt>
                <c:pt idx="65">
                  <c:v>1.2542848805864162</c:v>
                </c:pt>
                <c:pt idx="66">
                  <c:v>1.2466697213930007</c:v>
                </c:pt>
                <c:pt idx="67">
                  <c:v>1.2615996963510836</c:v>
                </c:pt>
                <c:pt idx="68">
                  <c:v>1.2787534664874862</c:v>
                </c:pt>
                <c:pt idx="69">
                  <c:v>1.2926199863449173</c:v>
                </c:pt>
                <c:pt idx="70">
                  <c:v>1.2644572332614104</c:v>
                </c:pt>
                <c:pt idx="71">
                  <c:v>1.2814058352111921</c:v>
                </c:pt>
                <c:pt idx="72">
                  <c:v>1.3050315218122277</c:v>
                </c:pt>
                <c:pt idx="73">
                  <c:v>1.3157014073397779</c:v>
                </c:pt>
                <c:pt idx="74">
                  <c:v>1.332797046489971</c:v>
                </c:pt>
                <c:pt idx="75">
                  <c:v>1.3379821024951868</c:v>
                </c:pt>
                <c:pt idx="76">
                  <c:v>1.3325343172287702</c:v>
                </c:pt>
                <c:pt idx="77">
                  <c:v>1.3303156512551164</c:v>
                </c:pt>
                <c:pt idx="78">
                  <c:v>1.3303156512551164</c:v>
                </c:pt>
                <c:pt idx="79">
                  <c:v>1.3227705911921295</c:v>
                </c:pt>
                <c:pt idx="80">
                  <c:v>1.3227597628711691</c:v>
                </c:pt>
                <c:pt idx="81">
                  <c:v>1.3248690058119585</c:v>
                </c:pt>
                <c:pt idx="82">
                  <c:v>1.3054749130599808</c:v>
                </c:pt>
                <c:pt idx="83">
                  <c:v>1.2983025752026889</c:v>
                </c:pt>
                <c:pt idx="84">
                  <c:v>1.3334809404453742</c:v>
                </c:pt>
                <c:pt idx="85">
                  <c:v>1.3237257630831762</c:v>
                </c:pt>
                <c:pt idx="86">
                  <c:v>1.3450558456405748</c:v>
                </c:pt>
                <c:pt idx="87">
                  <c:v>1.3610937288064111</c:v>
                </c:pt>
                <c:pt idx="88">
                  <c:v>1.3716872461756078</c:v>
                </c:pt>
                <c:pt idx="89">
                  <c:v>1.3833185726221291</c:v>
                </c:pt>
                <c:pt idx="90">
                  <c:v>1.4069305813440567</c:v>
                </c:pt>
                <c:pt idx="91">
                  <c:v>1.4013146721469367</c:v>
                </c:pt>
                <c:pt idx="92">
                  <c:v>1.392625799443538</c:v>
                </c:pt>
                <c:pt idx="93">
                  <c:v>1.3782942316964328</c:v>
                </c:pt>
                <c:pt idx="94">
                  <c:v>1.3975390076014811</c:v>
                </c:pt>
                <c:pt idx="95">
                  <c:v>1.4015711323802129</c:v>
                </c:pt>
                <c:pt idx="96">
                  <c:v>1.3950011911153055</c:v>
                </c:pt>
                <c:pt idx="97">
                  <c:v>1.4063743475936621</c:v>
                </c:pt>
                <c:pt idx="98">
                  <c:v>1.3879644922258352</c:v>
                </c:pt>
                <c:pt idx="99">
                  <c:v>1.4336628562375118</c:v>
                </c:pt>
                <c:pt idx="100">
                  <c:v>1.4336628562375118</c:v>
                </c:pt>
                <c:pt idx="101">
                  <c:v>1.4331442366546641</c:v>
                </c:pt>
                <c:pt idx="102">
                  <c:v>1.4331442366546641</c:v>
                </c:pt>
                <c:pt idx="103">
                  <c:v>1.4277106991789852</c:v>
                </c:pt>
                <c:pt idx="104">
                  <c:v>1.4518088425208786</c:v>
                </c:pt>
                <c:pt idx="105">
                  <c:v>1.4518088425208786</c:v>
                </c:pt>
                <c:pt idx="106">
                  <c:v>1.435701484616495</c:v>
                </c:pt>
                <c:pt idx="107">
                  <c:v>1.3755670480827447</c:v>
                </c:pt>
                <c:pt idx="108">
                  <c:v>1.45323288309211</c:v>
                </c:pt>
                <c:pt idx="109">
                  <c:v>1.460669154334969</c:v>
                </c:pt>
                <c:pt idx="110">
                  <c:v>1.4881081877218412</c:v>
                </c:pt>
                <c:pt idx="111">
                  <c:v>1.4975340955963474</c:v>
                </c:pt>
                <c:pt idx="112">
                  <c:v>1.5082000173827212</c:v>
                </c:pt>
                <c:pt idx="113">
                  <c:v>1.5082000173827212</c:v>
                </c:pt>
                <c:pt idx="114">
                  <c:v>1.5056014639139721</c:v>
                </c:pt>
                <c:pt idx="115">
                  <c:v>1.5343397740352189</c:v>
                </c:pt>
                <c:pt idx="116">
                  <c:v>1.5407172854958657</c:v>
                </c:pt>
                <c:pt idx="117">
                  <c:v>1.5407172854958657</c:v>
                </c:pt>
                <c:pt idx="118">
                  <c:v>1.5862886631725444</c:v>
                </c:pt>
                <c:pt idx="119">
                  <c:v>1.6201110996456927</c:v>
                </c:pt>
                <c:pt idx="120">
                  <c:v>1.6243430196786213</c:v>
                </c:pt>
                <c:pt idx="121">
                  <c:v>1.6243430196786213</c:v>
                </c:pt>
                <c:pt idx="122">
                  <c:v>1.6210461352896892</c:v>
                </c:pt>
                <c:pt idx="123">
                  <c:v>1.6185775441509984</c:v>
                </c:pt>
                <c:pt idx="124">
                  <c:v>1.68042297808075</c:v>
                </c:pt>
                <c:pt idx="125">
                  <c:v>1.7152369404906938</c:v>
                </c:pt>
                <c:pt idx="126">
                  <c:v>1.6839576068921362</c:v>
                </c:pt>
                <c:pt idx="127">
                  <c:v>1.6525330620501268</c:v>
                </c:pt>
              </c:numCache>
            </c:numRef>
          </c:yVal>
        </c:ser>
        <c:axId val="82102528"/>
        <c:axId val="82116608"/>
      </c:scatterChart>
      <c:valAx>
        <c:axId val="82102528"/>
        <c:scaling>
          <c:orientation val="minMax"/>
          <c:min val="39889"/>
        </c:scaling>
        <c:axPos val="b"/>
        <c:numFmt formatCode="dd/mm/yyyy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2116608"/>
        <c:crossesAt val="0"/>
        <c:crossBetween val="midCat"/>
      </c:valAx>
      <c:valAx>
        <c:axId val="82116608"/>
        <c:scaling>
          <c:orientation val="minMax"/>
          <c:max val="1.8"/>
          <c:min val="0.95000000000000007"/>
        </c:scaling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numFmt formatCode="#,##0.000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2102528"/>
        <c:crossesAt val="0"/>
        <c:crossBetween val="midCat"/>
        <c:majorUnit val="0.05"/>
        <c:minorUnit val="0.05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wMode val="edge"/>
          <c:hMode val="edge"/>
          <c:x val="0.8024819027921406"/>
          <c:y val="8.8135593220338981E-2"/>
          <c:w val="0.98759048603929678"/>
          <c:h val="0.91186440677966096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plotArea>
      <c:layout>
        <c:manualLayout>
          <c:layoutTarget val="inner"/>
          <c:xMode val="edge"/>
          <c:yMode val="edge"/>
          <c:x val="6.7944308668871009E-2"/>
          <c:y val="0.12359584466030071"/>
          <c:w val="0.89721330678124545"/>
          <c:h val="0.75842904677911804"/>
        </c:manualLayout>
      </c:layout>
      <c:scatterChart>
        <c:scatterStyle val="lineMarker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xVal>
            <c:numRef>
              <c:f>Indices!$A$14:$A$138</c:f>
              <c:numCache>
                <c:formatCode>dd/mm/yyyy</c:formatCode>
                <c:ptCount val="125"/>
                <c:pt idx="0">
                  <c:v>39994</c:v>
                </c:pt>
                <c:pt idx="1">
                  <c:v>40002</c:v>
                </c:pt>
                <c:pt idx="2">
                  <c:v>40003</c:v>
                </c:pt>
                <c:pt idx="3">
                  <c:v>40015</c:v>
                </c:pt>
                <c:pt idx="4">
                  <c:v>40022</c:v>
                </c:pt>
                <c:pt idx="5">
                  <c:v>40023</c:v>
                </c:pt>
                <c:pt idx="6">
                  <c:v>40024</c:v>
                </c:pt>
                <c:pt idx="7">
                  <c:v>40028</c:v>
                </c:pt>
                <c:pt idx="8">
                  <c:v>40028</c:v>
                </c:pt>
                <c:pt idx="9">
                  <c:v>40031</c:v>
                </c:pt>
                <c:pt idx="10">
                  <c:v>40035</c:v>
                </c:pt>
                <c:pt idx="11">
                  <c:v>40036</c:v>
                </c:pt>
                <c:pt idx="12">
                  <c:v>40037</c:v>
                </c:pt>
                <c:pt idx="13">
                  <c:v>40037</c:v>
                </c:pt>
                <c:pt idx="14">
                  <c:v>40038</c:v>
                </c:pt>
                <c:pt idx="15">
                  <c:v>40039</c:v>
                </c:pt>
                <c:pt idx="16">
                  <c:v>40040</c:v>
                </c:pt>
                <c:pt idx="17">
                  <c:v>40043</c:v>
                </c:pt>
                <c:pt idx="18">
                  <c:v>40044</c:v>
                </c:pt>
                <c:pt idx="19">
                  <c:v>40045</c:v>
                </c:pt>
                <c:pt idx="20">
                  <c:v>40046</c:v>
                </c:pt>
                <c:pt idx="21">
                  <c:v>40049</c:v>
                </c:pt>
                <c:pt idx="22">
                  <c:v>40049</c:v>
                </c:pt>
                <c:pt idx="23">
                  <c:v>40050</c:v>
                </c:pt>
                <c:pt idx="24">
                  <c:v>40051</c:v>
                </c:pt>
                <c:pt idx="25">
                  <c:v>40053</c:v>
                </c:pt>
                <c:pt idx="26">
                  <c:v>40057</c:v>
                </c:pt>
                <c:pt idx="27">
                  <c:v>40058</c:v>
                </c:pt>
                <c:pt idx="28">
                  <c:v>40059</c:v>
                </c:pt>
                <c:pt idx="29">
                  <c:v>40060</c:v>
                </c:pt>
                <c:pt idx="30">
                  <c:v>40063</c:v>
                </c:pt>
                <c:pt idx="31">
                  <c:v>40064</c:v>
                </c:pt>
                <c:pt idx="32">
                  <c:v>40065</c:v>
                </c:pt>
                <c:pt idx="33">
                  <c:v>40066</c:v>
                </c:pt>
                <c:pt idx="34">
                  <c:v>40070</c:v>
                </c:pt>
                <c:pt idx="35">
                  <c:v>40073</c:v>
                </c:pt>
                <c:pt idx="36">
                  <c:v>40077</c:v>
                </c:pt>
                <c:pt idx="37">
                  <c:v>40079</c:v>
                </c:pt>
                <c:pt idx="38">
                  <c:v>40081</c:v>
                </c:pt>
                <c:pt idx="39">
                  <c:v>40084</c:v>
                </c:pt>
                <c:pt idx="40">
                  <c:v>40085</c:v>
                </c:pt>
                <c:pt idx="41">
                  <c:v>40085</c:v>
                </c:pt>
                <c:pt idx="42">
                  <c:v>40086</c:v>
                </c:pt>
                <c:pt idx="43">
                  <c:v>40087</c:v>
                </c:pt>
                <c:pt idx="44">
                  <c:v>40092</c:v>
                </c:pt>
                <c:pt idx="45">
                  <c:v>40093</c:v>
                </c:pt>
                <c:pt idx="46">
                  <c:v>40094</c:v>
                </c:pt>
                <c:pt idx="47">
                  <c:v>40098</c:v>
                </c:pt>
                <c:pt idx="48">
                  <c:v>40100</c:v>
                </c:pt>
                <c:pt idx="49">
                  <c:v>40101</c:v>
                </c:pt>
                <c:pt idx="50">
                  <c:v>40106</c:v>
                </c:pt>
                <c:pt idx="51">
                  <c:v>40109</c:v>
                </c:pt>
                <c:pt idx="52">
                  <c:v>40112</c:v>
                </c:pt>
                <c:pt idx="53">
                  <c:v>40113</c:v>
                </c:pt>
                <c:pt idx="54">
                  <c:v>40119</c:v>
                </c:pt>
                <c:pt idx="55">
                  <c:v>40123</c:v>
                </c:pt>
                <c:pt idx="56">
                  <c:v>40126</c:v>
                </c:pt>
                <c:pt idx="57">
                  <c:v>40130</c:v>
                </c:pt>
                <c:pt idx="58">
                  <c:v>40135</c:v>
                </c:pt>
                <c:pt idx="59">
                  <c:v>40143</c:v>
                </c:pt>
                <c:pt idx="60">
                  <c:v>40147</c:v>
                </c:pt>
                <c:pt idx="61">
                  <c:v>40148</c:v>
                </c:pt>
                <c:pt idx="62">
                  <c:v>40154</c:v>
                </c:pt>
                <c:pt idx="63">
                  <c:v>40161</c:v>
                </c:pt>
                <c:pt idx="64">
                  <c:v>40176</c:v>
                </c:pt>
                <c:pt idx="65">
                  <c:v>40184</c:v>
                </c:pt>
                <c:pt idx="66">
                  <c:v>40197</c:v>
                </c:pt>
                <c:pt idx="67">
                  <c:v>40212</c:v>
                </c:pt>
                <c:pt idx="68">
                  <c:v>40239</c:v>
                </c:pt>
                <c:pt idx="69">
                  <c:v>40245</c:v>
                </c:pt>
                <c:pt idx="70">
                  <c:v>40254</c:v>
                </c:pt>
                <c:pt idx="71">
                  <c:v>40266</c:v>
                </c:pt>
                <c:pt idx="72">
                  <c:v>40284</c:v>
                </c:pt>
                <c:pt idx="73">
                  <c:v>40290</c:v>
                </c:pt>
                <c:pt idx="74">
                  <c:v>40296</c:v>
                </c:pt>
                <c:pt idx="75">
                  <c:v>40296</c:v>
                </c:pt>
                <c:pt idx="76">
                  <c:v>40297</c:v>
                </c:pt>
                <c:pt idx="77">
                  <c:v>40298</c:v>
                </c:pt>
                <c:pt idx="78">
                  <c:v>40302</c:v>
                </c:pt>
                <c:pt idx="79">
                  <c:v>40304</c:v>
                </c:pt>
                <c:pt idx="80">
                  <c:v>40371</c:v>
                </c:pt>
                <c:pt idx="81">
                  <c:v>40400</c:v>
                </c:pt>
                <c:pt idx="82">
                  <c:v>40407</c:v>
                </c:pt>
                <c:pt idx="83">
                  <c:v>40423</c:v>
                </c:pt>
                <c:pt idx="84">
                  <c:v>40431</c:v>
                </c:pt>
                <c:pt idx="85">
                  <c:v>40445</c:v>
                </c:pt>
                <c:pt idx="86">
                  <c:v>40460</c:v>
                </c:pt>
                <c:pt idx="87">
                  <c:v>40465</c:v>
                </c:pt>
                <c:pt idx="88">
                  <c:v>40486</c:v>
                </c:pt>
                <c:pt idx="89">
                  <c:v>40494</c:v>
                </c:pt>
                <c:pt idx="90">
                  <c:v>40526</c:v>
                </c:pt>
                <c:pt idx="91">
                  <c:v>40534</c:v>
                </c:pt>
                <c:pt idx="92">
                  <c:v>40557</c:v>
                </c:pt>
                <c:pt idx="93">
                  <c:v>40568</c:v>
                </c:pt>
                <c:pt idx="94">
                  <c:v>40606</c:v>
                </c:pt>
                <c:pt idx="95">
                  <c:v>40620</c:v>
                </c:pt>
                <c:pt idx="96">
                  <c:v>40659</c:v>
                </c:pt>
                <c:pt idx="97">
                  <c:v>40659</c:v>
                </c:pt>
                <c:pt idx="98">
                  <c:v>40703</c:v>
                </c:pt>
                <c:pt idx="99">
                  <c:v>40703</c:v>
                </c:pt>
                <c:pt idx="100">
                  <c:v>40709</c:v>
                </c:pt>
                <c:pt idx="101">
                  <c:v>40757</c:v>
                </c:pt>
                <c:pt idx="102">
                  <c:v>40757</c:v>
                </c:pt>
                <c:pt idx="103">
                  <c:v>40759</c:v>
                </c:pt>
                <c:pt idx="104">
                  <c:v>40767</c:v>
                </c:pt>
                <c:pt idx="105">
                  <c:v>40907</c:v>
                </c:pt>
                <c:pt idx="106">
                  <c:v>40912</c:v>
                </c:pt>
                <c:pt idx="107">
                  <c:v>40945</c:v>
                </c:pt>
                <c:pt idx="108">
                  <c:v>40962</c:v>
                </c:pt>
                <c:pt idx="109">
                  <c:v>40966</c:v>
                </c:pt>
                <c:pt idx="110">
                  <c:v>40966</c:v>
                </c:pt>
                <c:pt idx="111">
                  <c:v>41003</c:v>
                </c:pt>
                <c:pt idx="112">
                  <c:v>41100</c:v>
                </c:pt>
                <c:pt idx="113">
                  <c:v>41103</c:v>
                </c:pt>
                <c:pt idx="114">
                  <c:v>41103</c:v>
                </c:pt>
                <c:pt idx="115">
                  <c:v>41134</c:v>
                </c:pt>
                <c:pt idx="116">
                  <c:v>41243</c:v>
                </c:pt>
                <c:pt idx="117">
                  <c:v>41246</c:v>
                </c:pt>
                <c:pt idx="118">
                  <c:v>41246</c:v>
                </c:pt>
                <c:pt idx="119">
                  <c:v>41253</c:v>
                </c:pt>
                <c:pt idx="120">
                  <c:v>41278</c:v>
                </c:pt>
                <c:pt idx="121">
                  <c:v>41360</c:v>
                </c:pt>
                <c:pt idx="122">
                  <c:v>41389</c:v>
                </c:pt>
                <c:pt idx="123">
                  <c:v>41491</c:v>
                </c:pt>
                <c:pt idx="124">
                  <c:v>41529</c:v>
                </c:pt>
              </c:numCache>
            </c:numRef>
          </c:xVal>
          <c:yVal>
            <c:numRef>
              <c:f>Indices!$O$14:$O$138</c:f>
              <c:numCache>
                <c:formatCode>#,##0.000</c:formatCode>
                <c:ptCount val="125"/>
                <c:pt idx="0">
                  <c:v>1</c:v>
                </c:pt>
                <c:pt idx="1">
                  <c:v>0.99966034883460153</c:v>
                </c:pt>
                <c:pt idx="2">
                  <c:v>1.0001206927930422</c:v>
                </c:pt>
                <c:pt idx="3">
                  <c:v>0.99978506602313844</c:v>
                </c:pt>
                <c:pt idx="4">
                  <c:v>1.0004618677586767</c:v>
                </c:pt>
                <c:pt idx="5">
                  <c:v>1.0015005915861377</c:v>
                </c:pt>
                <c:pt idx="6">
                  <c:v>1.0020522463433288</c:v>
                </c:pt>
                <c:pt idx="7">
                  <c:v>1.0046147313348732</c:v>
                </c:pt>
                <c:pt idx="8">
                  <c:v>1.0046147313348732</c:v>
                </c:pt>
                <c:pt idx="9">
                  <c:v>1.0065342116986753</c:v>
                </c:pt>
                <c:pt idx="10">
                  <c:v>1.0118918151844427</c:v>
                </c:pt>
                <c:pt idx="11">
                  <c:v>1.0124750399567772</c:v>
                </c:pt>
                <c:pt idx="12">
                  <c:v>1.0131746596240527</c:v>
                </c:pt>
                <c:pt idx="13">
                  <c:v>1.0131746596240527</c:v>
                </c:pt>
                <c:pt idx="14">
                  <c:v>1.0122324822166653</c:v>
                </c:pt>
                <c:pt idx="15">
                  <c:v>1.0144384760966145</c:v>
                </c:pt>
                <c:pt idx="16">
                  <c:v>1.0170546066708224</c:v>
                </c:pt>
                <c:pt idx="17">
                  <c:v>1.0168849569112273</c:v>
                </c:pt>
                <c:pt idx="18">
                  <c:v>1.0176899532255843</c:v>
                </c:pt>
                <c:pt idx="19">
                  <c:v>1.0173028688938686</c:v>
                </c:pt>
                <c:pt idx="20">
                  <c:v>1.01934163546588</c:v>
                </c:pt>
                <c:pt idx="21">
                  <c:v>1.0209898403158939</c:v>
                </c:pt>
                <c:pt idx="22">
                  <c:v>1.0209898403158939</c:v>
                </c:pt>
                <c:pt idx="23">
                  <c:v>1.0240513503487902</c:v>
                </c:pt>
                <c:pt idx="24">
                  <c:v>1.0271695144930202</c:v>
                </c:pt>
                <c:pt idx="25">
                  <c:v>1.0289486098761167</c:v>
                </c:pt>
                <c:pt idx="26">
                  <c:v>1.0289813129734868</c:v>
                </c:pt>
                <c:pt idx="27">
                  <c:v>1.0287658319914124</c:v>
                </c:pt>
                <c:pt idx="28">
                  <c:v>1.0248509938264212</c:v>
                </c:pt>
                <c:pt idx="29">
                  <c:v>1.0246210953498072</c:v>
                </c:pt>
                <c:pt idx="30">
                  <c:v>1.0244449205994581</c:v>
                </c:pt>
                <c:pt idx="31">
                  <c:v>1.0285989172578818</c:v>
                </c:pt>
                <c:pt idx="32">
                  <c:v>1.0295718832443943</c:v>
                </c:pt>
                <c:pt idx="33">
                  <c:v>1.0295304671354188</c:v>
                </c:pt>
                <c:pt idx="34">
                  <c:v>1.0331747330790384</c:v>
                </c:pt>
                <c:pt idx="35">
                  <c:v>1.0395843057327787</c:v>
                </c:pt>
                <c:pt idx="36">
                  <c:v>1.0396903856722768</c:v>
                </c:pt>
                <c:pt idx="37">
                  <c:v>1.0398500330508365</c:v>
                </c:pt>
                <c:pt idx="38">
                  <c:v>1.0402143775944164</c:v>
                </c:pt>
                <c:pt idx="39">
                  <c:v>1.0413672301523651</c:v>
                </c:pt>
                <c:pt idx="40">
                  <c:v>1.043304566329188</c:v>
                </c:pt>
                <c:pt idx="41">
                  <c:v>1.043304566329188</c:v>
                </c:pt>
                <c:pt idx="42">
                  <c:v>1.0448054704897332</c:v>
                </c:pt>
                <c:pt idx="43">
                  <c:v>1.0460985126693829</c:v>
                </c:pt>
                <c:pt idx="44">
                  <c:v>1.0420592698902622</c:v>
                </c:pt>
                <c:pt idx="45">
                  <c:v>1.0488865982394402</c:v>
                </c:pt>
                <c:pt idx="46">
                  <c:v>1.0507204332156257</c:v>
                </c:pt>
                <c:pt idx="47">
                  <c:v>1.0543816563208446</c:v>
                </c:pt>
                <c:pt idx="48">
                  <c:v>1.0577834426679538</c:v>
                </c:pt>
                <c:pt idx="49">
                  <c:v>1.0571354368496939</c:v>
                </c:pt>
                <c:pt idx="50">
                  <c:v>1.053584630653875</c:v>
                </c:pt>
                <c:pt idx="51">
                  <c:v>1.0473016897069172</c:v>
                </c:pt>
                <c:pt idx="52">
                  <c:v>1.0535221548442038</c:v>
                </c:pt>
                <c:pt idx="53">
                  <c:v>1.052255447058374</c:v>
                </c:pt>
                <c:pt idx="54">
                  <c:v>1.0447652265347853</c:v>
                </c:pt>
                <c:pt idx="55">
                  <c:v>1.0384721659913889</c:v>
                </c:pt>
                <c:pt idx="56">
                  <c:v>1.0401147054302691</c:v>
                </c:pt>
                <c:pt idx="57">
                  <c:v>1.0526330760142668</c:v>
                </c:pt>
                <c:pt idx="58">
                  <c:v>1.0558751759110157</c:v>
                </c:pt>
                <c:pt idx="59">
                  <c:v>1.058637278733461</c:v>
                </c:pt>
                <c:pt idx="60">
                  <c:v>1.0533342194817783</c:v>
                </c:pt>
                <c:pt idx="61">
                  <c:v>1.0544751551404463</c:v>
                </c:pt>
                <c:pt idx="62">
                  <c:v>1.0582969242756459</c:v>
                </c:pt>
                <c:pt idx="63">
                  <c:v>1.0551448458082171</c:v>
                </c:pt>
                <c:pt idx="64">
                  <c:v>1.0588964419889642</c:v>
                </c:pt>
                <c:pt idx="65">
                  <c:v>1.0673573232628111</c:v>
                </c:pt>
                <c:pt idx="66">
                  <c:v>1.0726277575607255</c:v>
                </c:pt>
                <c:pt idx="67">
                  <c:v>1.0594967802101016</c:v>
                </c:pt>
                <c:pt idx="68">
                  <c:v>1.0664190921073164</c:v>
                </c:pt>
                <c:pt idx="69">
                  <c:v>1.077219983538269</c:v>
                </c:pt>
                <c:pt idx="70">
                  <c:v>1.0804134390428721</c:v>
                </c:pt>
                <c:pt idx="71">
                  <c:v>1.0897732452404882</c:v>
                </c:pt>
                <c:pt idx="72">
                  <c:v>1.0968377784930523</c:v>
                </c:pt>
                <c:pt idx="73">
                  <c:v>1.0948933312484619</c:v>
                </c:pt>
                <c:pt idx="74">
                  <c:v>1.0918944923842417</c:v>
                </c:pt>
                <c:pt idx="75">
                  <c:v>1.0918944923842417</c:v>
                </c:pt>
                <c:pt idx="76">
                  <c:v>1.0887334274026013</c:v>
                </c:pt>
                <c:pt idx="77">
                  <c:v>1.088550610446096</c:v>
                </c:pt>
                <c:pt idx="78">
                  <c:v>1.0902828196680883</c:v>
                </c:pt>
                <c:pt idx="79">
                  <c:v>1.0823433906493209</c:v>
                </c:pt>
                <c:pt idx="80">
                  <c:v>1.0726771052452875</c:v>
                </c:pt>
                <c:pt idx="81">
                  <c:v>1.0900598759720381</c:v>
                </c:pt>
                <c:pt idx="82">
                  <c:v>1.086813087459179</c:v>
                </c:pt>
                <c:pt idx="83">
                  <c:v>1.0988165698506509</c:v>
                </c:pt>
                <c:pt idx="84">
                  <c:v>1.1080273561995577</c:v>
                </c:pt>
                <c:pt idx="85">
                  <c:v>1.1136842887521738</c:v>
                </c:pt>
                <c:pt idx="86">
                  <c:v>1.1230508152995482</c:v>
                </c:pt>
                <c:pt idx="87">
                  <c:v>1.132527133607508</c:v>
                </c:pt>
                <c:pt idx="88">
                  <c:v>1.1290579874756126</c:v>
                </c:pt>
                <c:pt idx="89">
                  <c:v>1.1270877919142157</c:v>
                </c:pt>
                <c:pt idx="90">
                  <c:v>1.1245761393356684</c:v>
                </c:pt>
                <c:pt idx="91">
                  <c:v>1.1345226476959009</c:v>
                </c:pt>
                <c:pt idx="92">
                  <c:v>1.1364494735582757</c:v>
                </c:pt>
                <c:pt idx="93">
                  <c:v>1.1311242996672723</c:v>
                </c:pt>
                <c:pt idx="94">
                  <c:v>1.1406364468166759</c:v>
                </c:pt>
                <c:pt idx="95">
                  <c:v>1.1318318118383337</c:v>
                </c:pt>
                <c:pt idx="96">
                  <c:v>1.1578600780982786</c:v>
                </c:pt>
                <c:pt idx="97">
                  <c:v>1.1578600780982786</c:v>
                </c:pt>
                <c:pt idx="98">
                  <c:v>1.1609743101208112</c:v>
                </c:pt>
                <c:pt idx="99">
                  <c:v>1.1609741006316112</c:v>
                </c:pt>
                <c:pt idx="100">
                  <c:v>1.1592347803418517</c:v>
                </c:pt>
                <c:pt idx="101">
                  <c:v>1.1734404275767834</c:v>
                </c:pt>
                <c:pt idx="102">
                  <c:v>1.1734404275767834</c:v>
                </c:pt>
                <c:pt idx="103">
                  <c:v>1.1628566581435438</c:v>
                </c:pt>
                <c:pt idx="104">
                  <c:v>1.1221180932679835</c:v>
                </c:pt>
                <c:pt idx="105">
                  <c:v>1.181087755811872</c:v>
                </c:pt>
                <c:pt idx="106">
                  <c:v>1.1839293697491893</c:v>
                </c:pt>
                <c:pt idx="107">
                  <c:v>1.2045291953482991</c:v>
                </c:pt>
                <c:pt idx="108">
                  <c:v>1.2095308937994849</c:v>
                </c:pt>
                <c:pt idx="109">
                  <c:v>1.2144741408364943</c:v>
                </c:pt>
                <c:pt idx="110">
                  <c:v>1.2144741408364943</c:v>
                </c:pt>
                <c:pt idx="111">
                  <c:v>1.2177306582277829</c:v>
                </c:pt>
                <c:pt idx="112">
                  <c:v>1.219604580871712</c:v>
                </c:pt>
                <c:pt idx="113">
                  <c:v>1.2178115368556874</c:v>
                </c:pt>
                <c:pt idx="114">
                  <c:v>1.2178115368556874</c:v>
                </c:pt>
                <c:pt idx="115">
                  <c:v>1.2466767284368394</c:v>
                </c:pt>
                <c:pt idx="116">
                  <c:v>1.27128098384045</c:v>
                </c:pt>
                <c:pt idx="117">
                  <c:v>1.2736921437470308</c:v>
                </c:pt>
                <c:pt idx="118">
                  <c:v>1.2736921437470308</c:v>
                </c:pt>
                <c:pt idx="119">
                  <c:v>1.276365905227596</c:v>
                </c:pt>
                <c:pt idx="120">
                  <c:v>1.2823580738321065</c:v>
                </c:pt>
                <c:pt idx="121">
                  <c:v>1.3420411093171944</c:v>
                </c:pt>
                <c:pt idx="122">
                  <c:v>1.3593686325174437</c:v>
                </c:pt>
                <c:pt idx="123">
                  <c:v>1.3524869943649869</c:v>
                </c:pt>
                <c:pt idx="124">
                  <c:v>1.3360779710607673</c:v>
                </c:pt>
              </c:numCache>
            </c:numRef>
          </c:yVal>
        </c:ser>
        <c:axId val="82130816"/>
        <c:axId val="82132352"/>
      </c:scatterChart>
      <c:valAx>
        <c:axId val="82130816"/>
        <c:scaling>
          <c:orientation val="minMax"/>
        </c:scaling>
        <c:axPos val="b"/>
        <c:numFmt formatCode="mm/yy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4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2132352"/>
        <c:crossesAt val="1"/>
        <c:crossBetween val="midCat"/>
      </c:valAx>
      <c:valAx>
        <c:axId val="82132352"/>
        <c:scaling>
          <c:orientation val="minMax"/>
          <c:max val="1.4"/>
          <c:min val="0.95000000000000007"/>
        </c:scaling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numFmt formatCode="#,##0.000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5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2130816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11" r="0.75000000000000011" t="1" header="0.51180555555555562" footer="0.51180555555555562"/>
    <c:pageSetup firstPageNumber="0"/>
  </c:printSettings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129" workbookViewId="0"/>
  </sheetViews>
  <pageMargins left="0.75" right="0.75" top="1" bottom="1" header="0.51180555555555551" footer="0.51180555555555551"/>
  <pageSetup paperSize="9" firstPageNumber="0" orientation="landscape" horizontalDpi="4294967293" verticalDpi="0" r:id="rId1"/>
  <headerFooter alignWithMargins="0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10675" cy="5619750"/>
    <xdr:graphicFrame macro="">
      <xdr:nvGraphicFramePr>
        <xdr:cNvPr id="2" name="Shape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400050</xdr:colOff>
      <xdr:row>0</xdr:row>
      <xdr:rowOff>0</xdr:rowOff>
    </xdr:from>
    <xdr:to>
      <xdr:col>13</xdr:col>
      <xdr:colOff>0</xdr:colOff>
      <xdr:row>9</xdr:row>
      <xdr:rowOff>238125</xdr:rowOff>
    </xdr:to>
    <xdr:graphicFrame macro="">
      <xdr:nvGraphicFramePr>
        <xdr:cNvPr id="3073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U143"/>
  <sheetViews>
    <sheetView zoomScaleNormal="74" workbookViewId="0">
      <pane ySplit="10" topLeftCell="A11" activePane="bottomLeft" state="frozen"/>
      <selection pane="bottomLeft" activeCell="L44" sqref="L44"/>
    </sheetView>
  </sheetViews>
  <sheetFormatPr defaultColWidth="11.5703125" defaultRowHeight="9"/>
  <cols>
    <col min="1" max="1" width="9.7109375" style="17" customWidth="1"/>
    <col min="2" max="2" width="10.28515625" style="21" customWidth="1"/>
    <col min="3" max="20" width="8.5703125" style="21" customWidth="1"/>
    <col min="21" max="16384" width="11.5703125" style="16"/>
  </cols>
  <sheetData>
    <row r="1" spans="1:21">
      <c r="A1" s="15" t="s">
        <v>2</v>
      </c>
    </row>
    <row r="2" spans="1:21"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33"/>
      <c r="N2" s="33"/>
      <c r="O2" s="22"/>
      <c r="P2" s="22"/>
    </row>
    <row r="3" spans="1:21" s="19" customFormat="1">
      <c r="A3" s="18"/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4"/>
      <c r="R3" s="24"/>
      <c r="S3" s="24"/>
      <c r="T3" s="24"/>
    </row>
    <row r="4" spans="1:21">
      <c r="B4" s="21">
        <v>222837.38</v>
      </c>
      <c r="O4" s="21">
        <v>36459.33</v>
      </c>
      <c r="P4" s="21">
        <f>O4+B4</f>
        <v>259296.71000000002</v>
      </c>
    </row>
    <row r="9" spans="1:21">
      <c r="A9" s="15"/>
      <c r="B9" s="22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</row>
    <row r="10" spans="1:21" s="19" customFormat="1">
      <c r="A10" s="18" t="s">
        <v>0</v>
      </c>
      <c r="B10" s="23" t="s">
        <v>3</v>
      </c>
      <c r="C10" s="24" t="s">
        <v>4</v>
      </c>
      <c r="D10" s="24" t="s">
        <v>5</v>
      </c>
      <c r="E10" s="24" t="s">
        <v>6</v>
      </c>
      <c r="F10" s="24" t="s">
        <v>7</v>
      </c>
      <c r="G10" s="24" t="s">
        <v>8</v>
      </c>
      <c r="H10" s="24" t="s">
        <v>9</v>
      </c>
      <c r="I10" s="24" t="s">
        <v>10</v>
      </c>
      <c r="J10" s="24" t="s">
        <v>11</v>
      </c>
      <c r="K10" s="24" t="s">
        <v>12</v>
      </c>
      <c r="L10" s="24" t="s">
        <v>13</v>
      </c>
      <c r="M10" s="23" t="s">
        <v>14</v>
      </c>
      <c r="N10" s="23" t="s">
        <v>15</v>
      </c>
      <c r="O10" s="23" t="s">
        <v>16</v>
      </c>
      <c r="P10" s="23" t="s">
        <v>17</v>
      </c>
      <c r="Q10" s="23" t="s">
        <v>18</v>
      </c>
      <c r="R10" s="23" t="s">
        <v>19</v>
      </c>
      <c r="S10" s="23" t="s">
        <v>20</v>
      </c>
      <c r="T10" s="23" t="s">
        <v>21</v>
      </c>
    </row>
    <row r="11" spans="1:21">
      <c r="A11" s="17">
        <v>39813</v>
      </c>
      <c r="B11" s="21">
        <v>87714.1</v>
      </c>
      <c r="M11" s="25">
        <v>12795.14</v>
      </c>
      <c r="N11" s="25">
        <v>17864.900000000001</v>
      </c>
      <c r="O11" s="21">
        <f>N11+M11</f>
        <v>30660.04</v>
      </c>
      <c r="P11" s="21">
        <f t="shared" ref="P11:P16" si="0">O11+B11</f>
        <v>118374.14000000001</v>
      </c>
      <c r="Q11" s="21">
        <f>B11-$B$4+125000+10231.25</f>
        <v>107.97000000000116</v>
      </c>
      <c r="R11" s="21">
        <f>O11-$O$4</f>
        <v>-5799.2900000000009</v>
      </c>
      <c r="S11" s="21">
        <f t="shared" ref="S11:S16" si="1">R11+Q11</f>
        <v>-5691.32</v>
      </c>
      <c r="T11" s="21">
        <f t="shared" ref="T11:T87" si="2">S11-$S$11</f>
        <v>0</v>
      </c>
      <c r="U11" s="20"/>
    </row>
    <row r="12" spans="1:21">
      <c r="A12" s="17">
        <v>39889</v>
      </c>
      <c r="B12" s="21">
        <v>88014.7</v>
      </c>
      <c r="M12" s="25">
        <v>13017.09</v>
      </c>
      <c r="N12" s="25">
        <v>17546.580000000002</v>
      </c>
      <c r="O12" s="21">
        <f>N12+M12</f>
        <v>30563.670000000002</v>
      </c>
      <c r="P12" s="21">
        <f t="shared" si="0"/>
        <v>118578.37</v>
      </c>
      <c r="Q12" s="21">
        <f>B12-$B$4+125000+10231.25</f>
        <v>408.57000000000698</v>
      </c>
      <c r="R12" s="21">
        <f>O12-$O$4</f>
        <v>-5895.66</v>
      </c>
      <c r="S12" s="21">
        <f t="shared" si="1"/>
        <v>-5487.0899999999929</v>
      </c>
      <c r="T12" s="21">
        <f t="shared" si="2"/>
        <v>204.23000000000684</v>
      </c>
      <c r="U12" s="20"/>
    </row>
    <row r="13" spans="1:21">
      <c r="A13" s="17">
        <v>39956</v>
      </c>
      <c r="B13" s="21">
        <v>213312.09</v>
      </c>
      <c r="M13" s="25">
        <v>13022.92</v>
      </c>
      <c r="N13" s="25">
        <v>18805.330000000002</v>
      </c>
      <c r="O13" s="21">
        <f>N13+M13</f>
        <v>31828.25</v>
      </c>
      <c r="P13" s="21">
        <f t="shared" si="0"/>
        <v>245140.34</v>
      </c>
      <c r="Q13" s="21">
        <f>B13-$B$4+10231.25</f>
        <v>705.95999999999185</v>
      </c>
      <c r="R13" s="21">
        <f>O13-$O$4</f>
        <v>-4631.0800000000017</v>
      </c>
      <c r="S13" s="21">
        <f t="shared" si="1"/>
        <v>-3925.1200000000099</v>
      </c>
      <c r="T13" s="21">
        <f t="shared" si="2"/>
        <v>1766.1999999999898</v>
      </c>
      <c r="U13" s="20"/>
    </row>
    <row r="14" spans="1:21">
      <c r="A14" s="17">
        <v>39994</v>
      </c>
      <c r="B14" s="21">
        <v>223629.5</v>
      </c>
      <c r="M14" s="25">
        <v>13471.78</v>
      </c>
      <c r="N14" s="25">
        <v>18837.78</v>
      </c>
      <c r="O14" s="21">
        <f>N14+M14</f>
        <v>32309.559999999998</v>
      </c>
      <c r="P14" s="26">
        <f t="shared" si="0"/>
        <v>255939.06</v>
      </c>
      <c r="Q14" s="21">
        <f>B14-$B$4</f>
        <v>792.11999999999534</v>
      </c>
      <c r="R14" s="21">
        <f>O14-$O$4</f>
        <v>-4149.7700000000041</v>
      </c>
      <c r="S14" s="21">
        <f t="shared" si="1"/>
        <v>-3357.6500000000087</v>
      </c>
      <c r="T14" s="21">
        <f t="shared" si="2"/>
        <v>2333.669999999991</v>
      </c>
      <c r="U14" s="20"/>
    </row>
    <row r="15" spans="1:21">
      <c r="A15" s="17">
        <v>40002</v>
      </c>
      <c r="B15" s="21">
        <v>183364.13</v>
      </c>
      <c r="C15" s="27">
        <v>10062.67</v>
      </c>
      <c r="D15" s="27">
        <v>10062.67</v>
      </c>
      <c r="E15" s="27">
        <v>10062.65</v>
      </c>
      <c r="F15" s="27">
        <v>10062.67</v>
      </c>
      <c r="G15" s="25"/>
      <c r="H15" s="25"/>
      <c r="I15" s="25"/>
      <c r="J15" s="25"/>
      <c r="K15" s="25"/>
      <c r="L15" s="25"/>
      <c r="M15" s="25">
        <v>13457.59</v>
      </c>
      <c r="N15" s="25">
        <v>18779.75</v>
      </c>
      <c r="O15" s="21">
        <f t="shared" ref="O15:O20" si="3">SUM(C15:N15)</f>
        <v>72488</v>
      </c>
      <c r="P15" s="21">
        <f t="shared" si="0"/>
        <v>255852.13</v>
      </c>
      <c r="Q15" s="21">
        <f>B15-$B$4+SUM(C15:F15)</f>
        <v>777.40999999999622</v>
      </c>
      <c r="R15" s="21">
        <f>O15-$O$4-SUM(C15:F15)</f>
        <v>-4221.989999999998</v>
      </c>
      <c r="S15" s="21">
        <f t="shared" si="1"/>
        <v>-3444.5800000000017</v>
      </c>
      <c r="T15" s="21">
        <f t="shared" si="2"/>
        <v>2246.739999999998</v>
      </c>
      <c r="U15" s="20"/>
    </row>
    <row r="16" spans="1:21">
      <c r="A16" s="17">
        <v>40003</v>
      </c>
      <c r="B16" s="21">
        <v>183362.63</v>
      </c>
      <c r="C16" s="25">
        <v>10100.36</v>
      </c>
      <c r="D16" s="25">
        <v>10106.530000000001</v>
      </c>
      <c r="E16" s="25">
        <v>10072.86</v>
      </c>
      <c r="F16" s="25">
        <v>10080.74</v>
      </c>
      <c r="G16" s="25"/>
      <c r="H16" s="25"/>
      <c r="I16" s="25"/>
      <c r="J16" s="25"/>
      <c r="K16" s="25"/>
      <c r="L16" s="25"/>
      <c r="M16" s="25">
        <v>13524.03</v>
      </c>
      <c r="N16" s="25">
        <v>18722.8</v>
      </c>
      <c r="O16" s="21">
        <f t="shared" si="3"/>
        <v>72607.319999999992</v>
      </c>
      <c r="P16" s="21">
        <f t="shared" si="0"/>
        <v>255969.95</v>
      </c>
      <c r="Q16" s="21">
        <f t="shared" ref="Q16:Q21" si="4">B16-$B$4+SUM($C$15:$F$15)</f>
        <v>775.90999999999622</v>
      </c>
      <c r="R16" s="21">
        <f t="shared" ref="R16:R21" si="5">O16-$O$4-SUM($C$15:$F$15)</f>
        <v>-4102.6700000000055</v>
      </c>
      <c r="S16" s="21">
        <f t="shared" si="1"/>
        <v>-3326.7600000000093</v>
      </c>
      <c r="T16" s="21">
        <f t="shared" si="2"/>
        <v>2364.5599999999904</v>
      </c>
      <c r="U16" s="20"/>
    </row>
    <row r="17" spans="1:21">
      <c r="A17" s="17">
        <v>40015</v>
      </c>
      <c r="B17" s="21">
        <v>183467.76</v>
      </c>
      <c r="C17" s="25">
        <v>9804.77</v>
      </c>
      <c r="D17" s="25">
        <v>10038.33</v>
      </c>
      <c r="E17" s="25">
        <v>10086.33</v>
      </c>
      <c r="F17" s="25">
        <v>9783.2800000000007</v>
      </c>
      <c r="G17" s="25"/>
      <c r="H17" s="25"/>
      <c r="I17" s="25"/>
      <c r="J17" s="25"/>
      <c r="K17" s="25"/>
      <c r="L17" s="25"/>
      <c r="M17" s="25">
        <v>13509.39</v>
      </c>
      <c r="N17" s="25">
        <v>19194.189999999999</v>
      </c>
      <c r="O17" s="21">
        <f t="shared" si="3"/>
        <v>72416.289999999994</v>
      </c>
      <c r="P17" s="21">
        <f t="shared" ref="P17:P22" si="6">O17+B17</f>
        <v>255884.05</v>
      </c>
      <c r="Q17" s="21">
        <f t="shared" si="4"/>
        <v>881.04000000000087</v>
      </c>
      <c r="R17" s="21">
        <f t="shared" si="5"/>
        <v>-4293.7000000000044</v>
      </c>
      <c r="S17" s="21">
        <f t="shared" ref="S17:S22" si="7">R17+Q17</f>
        <v>-3412.6600000000035</v>
      </c>
      <c r="T17" s="21">
        <f t="shared" si="2"/>
        <v>2278.6599999999962</v>
      </c>
      <c r="U17" s="20"/>
    </row>
    <row r="18" spans="1:21">
      <c r="A18" s="17">
        <v>40022</v>
      </c>
      <c r="B18" s="21">
        <v>183457.2</v>
      </c>
      <c r="C18" s="25">
        <v>9600.26</v>
      </c>
      <c r="D18" s="25">
        <v>10094.299999999999</v>
      </c>
      <c r="E18" s="25">
        <v>10147.370000000001</v>
      </c>
      <c r="F18" s="25">
        <v>9643.57</v>
      </c>
      <c r="G18" s="25"/>
      <c r="H18" s="25"/>
      <c r="I18" s="25"/>
      <c r="J18" s="25"/>
      <c r="K18" s="25"/>
      <c r="L18" s="25"/>
      <c r="M18" s="25">
        <v>13561.85</v>
      </c>
      <c r="N18" s="25">
        <v>19552.72</v>
      </c>
      <c r="O18" s="21">
        <f t="shared" si="3"/>
        <v>72600.070000000007</v>
      </c>
      <c r="P18" s="21">
        <f t="shared" si="6"/>
        <v>256057.27000000002</v>
      </c>
      <c r="Q18" s="21">
        <f t="shared" si="4"/>
        <v>870.4800000000032</v>
      </c>
      <c r="R18" s="21">
        <f t="shared" si="5"/>
        <v>-4109.919999999991</v>
      </c>
      <c r="S18" s="21">
        <f t="shared" si="7"/>
        <v>-3239.4399999999878</v>
      </c>
      <c r="T18" s="21">
        <f t="shared" si="2"/>
        <v>2451.8800000000119</v>
      </c>
      <c r="U18" s="20"/>
    </row>
    <row r="19" spans="1:21">
      <c r="A19" s="17">
        <v>40023</v>
      </c>
      <c r="B19" s="21">
        <v>183455.69</v>
      </c>
      <c r="C19" s="25">
        <v>9637.9500000000007</v>
      </c>
      <c r="D19" s="25">
        <v>10138.15</v>
      </c>
      <c r="E19" s="25">
        <v>10183.51</v>
      </c>
      <c r="F19" s="25">
        <v>9740.2900000000009</v>
      </c>
      <c r="G19" s="25"/>
      <c r="H19" s="25"/>
      <c r="I19" s="25"/>
      <c r="J19" s="25"/>
      <c r="K19" s="25"/>
      <c r="L19" s="25"/>
      <c r="M19" s="25">
        <v>13614.97</v>
      </c>
      <c r="N19" s="25">
        <v>19552.560000000001</v>
      </c>
      <c r="O19" s="21">
        <f t="shared" si="3"/>
        <v>72867.430000000008</v>
      </c>
      <c r="P19" s="21">
        <f t="shared" si="6"/>
        <v>256323.12</v>
      </c>
      <c r="Q19" s="21">
        <f t="shared" si="4"/>
        <v>868.96999999999389</v>
      </c>
      <c r="R19" s="21">
        <f t="shared" si="5"/>
        <v>-3842.5599999999904</v>
      </c>
      <c r="S19" s="21">
        <f t="shared" si="7"/>
        <v>-2973.5899999999965</v>
      </c>
      <c r="T19" s="21">
        <f t="shared" si="2"/>
        <v>2717.7300000000032</v>
      </c>
      <c r="U19" s="20"/>
    </row>
    <row r="20" spans="1:21">
      <c r="A20" s="17">
        <v>40024</v>
      </c>
      <c r="B20" s="21">
        <v>183454.19</v>
      </c>
      <c r="C20" s="25">
        <v>9683.19</v>
      </c>
      <c r="D20" s="25">
        <v>10155.57</v>
      </c>
      <c r="E20" s="25">
        <v>10224.83</v>
      </c>
      <c r="F20" s="25">
        <v>9728.11</v>
      </c>
      <c r="G20" s="25"/>
      <c r="H20" s="25"/>
      <c r="I20" s="25"/>
      <c r="J20" s="25"/>
      <c r="K20" s="25"/>
      <c r="L20" s="25"/>
      <c r="M20" s="25">
        <v>13628.17</v>
      </c>
      <c r="N20" s="25">
        <v>19590.25</v>
      </c>
      <c r="O20" s="21">
        <f t="shared" si="3"/>
        <v>73010.12</v>
      </c>
      <c r="P20" s="21">
        <f t="shared" si="6"/>
        <v>256464.31</v>
      </c>
      <c r="Q20" s="21">
        <f t="shared" si="4"/>
        <v>867.46999999999389</v>
      </c>
      <c r="R20" s="21">
        <f t="shared" si="5"/>
        <v>-3699.8700000000026</v>
      </c>
      <c r="S20" s="21">
        <f t="shared" si="7"/>
        <v>-2832.4000000000087</v>
      </c>
      <c r="T20" s="21">
        <f t="shared" si="2"/>
        <v>2858.919999999991</v>
      </c>
      <c r="U20" s="20"/>
    </row>
    <row r="21" spans="1:21">
      <c r="A21" s="17">
        <v>40028</v>
      </c>
      <c r="B21" s="21">
        <v>183448.16</v>
      </c>
      <c r="C21" s="25">
        <v>9705.5300000000007</v>
      </c>
      <c r="D21" s="25">
        <v>10234.08</v>
      </c>
      <c r="E21" s="25">
        <v>10255.25</v>
      </c>
      <c r="F21" s="25">
        <v>9872.98</v>
      </c>
      <c r="G21" s="25"/>
      <c r="H21" s="25"/>
      <c r="I21" s="25"/>
      <c r="J21" s="25"/>
      <c r="K21" s="25"/>
      <c r="L21" s="25"/>
      <c r="M21" s="25">
        <v>13787.42</v>
      </c>
      <c r="N21" s="25">
        <v>19816.73</v>
      </c>
      <c r="O21" s="21">
        <f t="shared" ref="O21:O26" si="8">SUM(C21:N21)</f>
        <v>73671.989999999991</v>
      </c>
      <c r="P21" s="21">
        <f t="shared" si="6"/>
        <v>257120.15</v>
      </c>
      <c r="Q21" s="21">
        <f t="shared" si="4"/>
        <v>861.43999999999505</v>
      </c>
      <c r="R21" s="21">
        <f t="shared" si="5"/>
        <v>-3038.0000000000073</v>
      </c>
      <c r="S21" s="21">
        <f t="shared" si="7"/>
        <v>-2176.5600000000122</v>
      </c>
      <c r="T21" s="21">
        <f t="shared" si="2"/>
        <v>3514.7599999999875</v>
      </c>
      <c r="U21" s="20"/>
    </row>
    <row r="22" spans="1:21">
      <c r="A22" s="17">
        <v>40028</v>
      </c>
      <c r="B22" s="21">
        <v>163268.85999999999</v>
      </c>
      <c r="C22" s="25">
        <v>9705.5300000000007</v>
      </c>
      <c r="D22" s="27">
        <v>12252.02</v>
      </c>
      <c r="E22" s="27">
        <v>12273.13</v>
      </c>
      <c r="F22" s="25">
        <v>9872.98</v>
      </c>
      <c r="G22" s="27">
        <v>8071.72</v>
      </c>
      <c r="H22" s="27">
        <v>2017.94</v>
      </c>
      <c r="I22" s="27">
        <v>2017.94</v>
      </c>
      <c r="J22" s="27">
        <v>2017.94</v>
      </c>
      <c r="K22" s="27">
        <v>2017.94</v>
      </c>
      <c r="L22" s="28"/>
      <c r="M22" s="25">
        <v>13787.42</v>
      </c>
      <c r="N22" s="25">
        <v>19816.73</v>
      </c>
      <c r="O22" s="21">
        <f t="shared" si="8"/>
        <v>93851.290000000008</v>
      </c>
      <c r="P22" s="21">
        <f t="shared" si="6"/>
        <v>257120.15</v>
      </c>
      <c r="Q22" s="21">
        <f>B22-$B$4+SUM($C$15:$F$15)+($B$21-$B$22)</f>
        <v>861.43999999999505</v>
      </c>
      <c r="R22" s="21">
        <f>O22-$O$4-SUM($C$15:$F$15)-($B$21-$B$22)</f>
        <v>-3038.0000000000073</v>
      </c>
      <c r="S22" s="21">
        <f t="shared" si="7"/>
        <v>-2176.5600000000122</v>
      </c>
      <c r="T22" s="21">
        <f t="shared" si="2"/>
        <v>3514.7599999999875</v>
      </c>
      <c r="U22" s="20"/>
    </row>
    <row r="23" spans="1:21">
      <c r="A23" s="17">
        <v>40031</v>
      </c>
      <c r="B23" s="21">
        <v>163264.82999999999</v>
      </c>
      <c r="C23" s="25">
        <v>9743.06</v>
      </c>
      <c r="D23" s="25">
        <v>12340.95</v>
      </c>
      <c r="E23" s="25">
        <v>12440.1</v>
      </c>
      <c r="F23" s="25">
        <v>9824.34</v>
      </c>
      <c r="G23" s="25">
        <v>8130.44</v>
      </c>
      <c r="H23" s="25">
        <v>2055.11</v>
      </c>
      <c r="I23" s="25">
        <v>2053.2600000000002</v>
      </c>
      <c r="J23" s="25">
        <v>1986.76</v>
      </c>
      <c r="K23" s="25">
        <v>1970.22</v>
      </c>
      <c r="L23" s="28"/>
      <c r="M23" s="25">
        <v>13853.62</v>
      </c>
      <c r="N23" s="25">
        <v>19948.73</v>
      </c>
      <c r="O23" s="21">
        <f t="shared" si="8"/>
        <v>94346.59</v>
      </c>
      <c r="P23" s="21">
        <f t="shared" ref="P23:P28" si="9">O23+B23</f>
        <v>257611.41999999998</v>
      </c>
      <c r="Q23" s="21">
        <f>B23-$B$4+SUM($C$15:$F$15)+($B$21-$B$22)</f>
        <v>857.40999999999622</v>
      </c>
      <c r="R23" s="21">
        <f>O23-$O$4-SUM($C$15:$F$15)-($B$21-$B$22)</f>
        <v>-2542.7000000000189</v>
      </c>
      <c r="S23" s="21">
        <f t="shared" ref="S23:S28" si="10">R23+Q23</f>
        <v>-1685.2900000000227</v>
      </c>
      <c r="T23" s="21">
        <f t="shared" si="2"/>
        <v>4006.029999999977</v>
      </c>
      <c r="U23" s="20"/>
    </row>
    <row r="24" spans="1:21">
      <c r="A24" s="17">
        <v>40035</v>
      </c>
      <c r="B24" s="21">
        <v>163259.46</v>
      </c>
      <c r="C24" s="25">
        <v>9916.44</v>
      </c>
      <c r="D24" s="25">
        <v>12540.29</v>
      </c>
      <c r="E24" s="25">
        <v>12569.6</v>
      </c>
      <c r="F24" s="25">
        <v>9975.25</v>
      </c>
      <c r="G24" s="25">
        <v>8200.8700000000008</v>
      </c>
      <c r="H24" s="25">
        <v>2065.38</v>
      </c>
      <c r="I24" s="25">
        <v>2068.91</v>
      </c>
      <c r="J24" s="25">
        <v>1992.35</v>
      </c>
      <c r="K24" s="25">
        <v>1989.58</v>
      </c>
      <c r="L24" s="28"/>
      <c r="M24" s="25">
        <v>14172.54</v>
      </c>
      <c r="N24" s="25">
        <v>20231.97</v>
      </c>
      <c r="O24" s="21">
        <f t="shared" si="8"/>
        <v>95723.180000000008</v>
      </c>
      <c r="P24" s="21">
        <f t="shared" si="9"/>
        <v>258982.64</v>
      </c>
      <c r="Q24" s="21">
        <f>B24-$B$4+SUM($C$15:$F$15)+($B$21-$B$22)</f>
        <v>852.04000000000087</v>
      </c>
      <c r="R24" s="21">
        <f>O24-$O$4-SUM($C$15:$F$15)-($B$21-$B$22)</f>
        <v>-1166.1100000000079</v>
      </c>
      <c r="S24" s="21">
        <f t="shared" si="10"/>
        <v>-314.07000000000698</v>
      </c>
      <c r="T24" s="21">
        <f t="shared" si="2"/>
        <v>5377.2499999999927</v>
      </c>
      <c r="U24" s="20"/>
    </row>
    <row r="25" spans="1:21">
      <c r="A25" s="17">
        <v>40036</v>
      </c>
      <c r="B25" s="21">
        <v>163258.12</v>
      </c>
      <c r="C25" s="25">
        <v>9886.15</v>
      </c>
      <c r="D25" s="25">
        <v>12518.99</v>
      </c>
      <c r="E25" s="25">
        <v>12606.62</v>
      </c>
      <c r="F25" s="25">
        <v>10005.42</v>
      </c>
      <c r="G25" s="25">
        <v>8212.58</v>
      </c>
      <c r="H25" s="25">
        <v>2065.36</v>
      </c>
      <c r="I25" s="25">
        <v>2076.75</v>
      </c>
      <c r="J25" s="25">
        <v>2037.62</v>
      </c>
      <c r="K25" s="25">
        <v>2022.22</v>
      </c>
      <c r="L25" s="28"/>
      <c r="M25" s="25">
        <v>14172.43</v>
      </c>
      <c r="N25" s="25">
        <v>20269.650000000001</v>
      </c>
      <c r="O25" s="21">
        <f t="shared" si="8"/>
        <v>95873.790000000008</v>
      </c>
      <c r="P25" s="21">
        <f t="shared" si="9"/>
        <v>259131.91</v>
      </c>
      <c r="Q25" s="21">
        <f>B25-$B$4+SUM($C$15:$F$15)+($B$21-$B$22)</f>
        <v>850.70000000000437</v>
      </c>
      <c r="R25" s="21">
        <f>O25-$O$4-SUM($C$15:$F$15)-($B$21-$B$22)</f>
        <v>-1015.5000000000073</v>
      </c>
      <c r="S25" s="21">
        <f t="shared" si="10"/>
        <v>-164.80000000000291</v>
      </c>
      <c r="T25" s="21">
        <f t="shared" si="2"/>
        <v>5526.5199999999968</v>
      </c>
      <c r="U25" s="20"/>
    </row>
    <row r="26" spans="1:21">
      <c r="A26" s="17">
        <v>40037</v>
      </c>
      <c r="B26" s="21">
        <v>163256.78</v>
      </c>
      <c r="C26" s="25">
        <v>9938.94</v>
      </c>
      <c r="D26" s="25">
        <v>12555.65</v>
      </c>
      <c r="E26" s="25">
        <v>12649.85</v>
      </c>
      <c r="F26" s="25">
        <v>9962.99</v>
      </c>
      <c r="G26" s="25">
        <v>8200.73</v>
      </c>
      <c r="H26" s="25">
        <v>2063.27</v>
      </c>
      <c r="I26" s="25">
        <v>2078.6999999999998</v>
      </c>
      <c r="J26" s="25">
        <v>2051.75</v>
      </c>
      <c r="K26" s="25">
        <v>2046.04</v>
      </c>
      <c r="L26" s="28"/>
      <c r="M26" s="25">
        <v>14198.93</v>
      </c>
      <c r="N26" s="25">
        <v>20307.34</v>
      </c>
      <c r="O26" s="21">
        <f t="shared" si="8"/>
        <v>96054.19</v>
      </c>
      <c r="P26" s="21">
        <f t="shared" si="9"/>
        <v>259310.97</v>
      </c>
      <c r="Q26" s="21">
        <f>B26-$B$4+SUM($C$15:$F$15)+($B$21-$B$22)</f>
        <v>849.36000000000786</v>
      </c>
      <c r="R26" s="21">
        <f>O26-$O$4-SUM($C$15:$F$15)-($B$21-$B$22)</f>
        <v>-835.1000000000131</v>
      </c>
      <c r="S26" s="21">
        <f t="shared" si="10"/>
        <v>14.259999999994761</v>
      </c>
      <c r="T26" s="21">
        <f t="shared" si="2"/>
        <v>5705.5799999999945</v>
      </c>
      <c r="U26" s="20"/>
    </row>
    <row r="27" spans="1:21">
      <c r="A27" s="17">
        <v>40037</v>
      </c>
      <c r="B27" s="21">
        <v>143665.97</v>
      </c>
      <c r="C27" s="25">
        <v>9938.94</v>
      </c>
      <c r="D27" s="29">
        <v>14514.69</v>
      </c>
      <c r="E27" s="25">
        <v>12649.85</v>
      </c>
      <c r="F27" s="25">
        <v>9962.99</v>
      </c>
      <c r="G27" s="29">
        <v>17996.14</v>
      </c>
      <c r="H27" s="29">
        <v>4022.36</v>
      </c>
      <c r="I27" s="29">
        <v>4037.79</v>
      </c>
      <c r="J27" s="29">
        <v>4010.84</v>
      </c>
      <c r="K27" s="29">
        <v>4005.13</v>
      </c>
      <c r="L27" s="28"/>
      <c r="M27" s="25">
        <v>14198.93</v>
      </c>
      <c r="N27" s="25">
        <v>20307.34</v>
      </c>
      <c r="O27" s="21">
        <f t="shared" ref="O27:O32" si="11">SUM(C27:N27)</f>
        <v>115645</v>
      </c>
      <c r="P27" s="21">
        <f t="shared" si="9"/>
        <v>259310.97</v>
      </c>
      <c r="Q27" s="21">
        <f t="shared" ref="Q27:Q32" si="12">B27-$B$4+SUM($C$15:$F$15)+($B$21-$B$22)+($B$26-$B$27)</f>
        <v>849.36000000000786</v>
      </c>
      <c r="R27" s="21">
        <f t="shared" ref="R27:R32" si="13">O27-$O$4-SUM($C$15:$F$15)-($B$21-$B$22)-($B$26-$B$27)</f>
        <v>-835.1000000000131</v>
      </c>
      <c r="S27" s="21">
        <f t="shared" si="10"/>
        <v>14.259999999994761</v>
      </c>
      <c r="T27" s="21">
        <f t="shared" si="2"/>
        <v>5705.5799999999945</v>
      </c>
      <c r="U27" s="20"/>
    </row>
    <row r="28" spans="1:21">
      <c r="A28" s="17">
        <v>40038</v>
      </c>
      <c r="B28" s="21">
        <v>143664.79</v>
      </c>
      <c r="C28" s="25">
        <v>9863.33</v>
      </c>
      <c r="D28" s="25">
        <v>14532.71</v>
      </c>
      <c r="E28" s="25">
        <v>12631.01</v>
      </c>
      <c r="F28" s="25">
        <v>9956.86</v>
      </c>
      <c r="G28" s="25">
        <v>17983.07</v>
      </c>
      <c r="H28" s="25">
        <v>4014.27</v>
      </c>
      <c r="I28" s="25">
        <v>4014.86</v>
      </c>
      <c r="J28" s="25">
        <v>3972.08</v>
      </c>
      <c r="K28" s="25">
        <v>3949.8</v>
      </c>
      <c r="L28" s="25"/>
      <c r="M28" s="25">
        <v>14198.81</v>
      </c>
      <c r="N28" s="25">
        <v>20288.240000000002</v>
      </c>
      <c r="O28" s="21">
        <f t="shared" si="11"/>
        <v>115405.04000000001</v>
      </c>
      <c r="P28" s="21">
        <f t="shared" si="9"/>
        <v>259069.83000000002</v>
      </c>
      <c r="Q28" s="21">
        <f>B28-$B$4+SUM($C$15:$F$15)+($B$21-$B$22)+($B$26-$B$27)</f>
        <v>848.18000000001484</v>
      </c>
      <c r="R28" s="21">
        <f t="shared" si="13"/>
        <v>-1075.0600000000049</v>
      </c>
      <c r="S28" s="21">
        <f t="shared" si="10"/>
        <v>-226.8799999999901</v>
      </c>
      <c r="T28" s="21">
        <f t="shared" si="2"/>
        <v>5464.4400000000096</v>
      </c>
      <c r="U28" s="20"/>
    </row>
    <row r="29" spans="1:21">
      <c r="A29" s="17">
        <v>40039</v>
      </c>
      <c r="B29" s="21">
        <v>143663.60999999999</v>
      </c>
      <c r="C29" s="25">
        <v>9893.4599999999991</v>
      </c>
      <c r="D29" s="25">
        <v>14495.9</v>
      </c>
      <c r="E29" s="25">
        <v>12661.83</v>
      </c>
      <c r="F29" s="25">
        <v>9956.7800000000007</v>
      </c>
      <c r="G29" s="25">
        <v>18138.060000000001</v>
      </c>
      <c r="H29" s="25">
        <v>4082.75</v>
      </c>
      <c r="I29" s="25">
        <v>4091.15</v>
      </c>
      <c r="J29" s="25">
        <v>3977.58</v>
      </c>
      <c r="K29" s="25">
        <v>4008.52</v>
      </c>
      <c r="L29" s="25"/>
      <c r="M29" s="25">
        <v>14225.31</v>
      </c>
      <c r="N29" s="25">
        <v>20439.48</v>
      </c>
      <c r="O29" s="21">
        <f t="shared" si="11"/>
        <v>115970.81999999999</v>
      </c>
      <c r="P29" s="21">
        <f t="shared" ref="P29:P34" si="14">O29+B29</f>
        <v>259634.43</v>
      </c>
      <c r="Q29" s="21">
        <f t="shared" si="12"/>
        <v>846.99999999999272</v>
      </c>
      <c r="R29" s="21">
        <f t="shared" si="13"/>
        <v>-509.28000000002066</v>
      </c>
      <c r="S29" s="21">
        <f t="shared" ref="S29:S34" si="15">R29+Q29</f>
        <v>337.71999999997206</v>
      </c>
      <c r="T29" s="21">
        <f t="shared" si="2"/>
        <v>6029.0399999999718</v>
      </c>
      <c r="U29" s="20"/>
    </row>
    <row r="30" spans="1:21">
      <c r="A30" s="17">
        <v>40040</v>
      </c>
      <c r="B30" s="21">
        <v>143756.54</v>
      </c>
      <c r="C30" s="25">
        <v>9938.5300000000007</v>
      </c>
      <c r="D30" s="25">
        <v>14604.76</v>
      </c>
      <c r="E30" s="25">
        <v>12679.79</v>
      </c>
      <c r="F30" s="25">
        <v>10047.27</v>
      </c>
      <c r="G30" s="25">
        <v>18215.169999999998</v>
      </c>
      <c r="H30" s="25">
        <v>4094.74</v>
      </c>
      <c r="I30" s="25">
        <v>4091.05</v>
      </c>
      <c r="J30" s="25">
        <v>4005.14</v>
      </c>
      <c r="K30" s="25">
        <v>4032.61</v>
      </c>
      <c r="L30" s="25"/>
      <c r="M30" s="25">
        <v>14304.8</v>
      </c>
      <c r="N30" s="25">
        <v>20533.599999999999</v>
      </c>
      <c r="O30" s="21">
        <f t="shared" si="11"/>
        <v>116547.46000000002</v>
      </c>
      <c r="P30" s="21">
        <f t="shared" si="14"/>
        <v>260304.00000000003</v>
      </c>
      <c r="Q30" s="21">
        <f t="shared" si="12"/>
        <v>939.93000000001484</v>
      </c>
      <c r="R30" s="21">
        <f t="shared" si="13"/>
        <v>67.360000000007858</v>
      </c>
      <c r="S30" s="21">
        <f t="shared" si="15"/>
        <v>1007.2900000000227</v>
      </c>
      <c r="T30" s="21">
        <f t="shared" si="2"/>
        <v>6698.6100000000224</v>
      </c>
      <c r="U30" s="20"/>
    </row>
    <row r="31" spans="1:21">
      <c r="A31" s="17">
        <v>40043</v>
      </c>
      <c r="B31" s="21">
        <v>143755.35999999999</v>
      </c>
      <c r="C31" s="25">
        <v>10104.59</v>
      </c>
      <c r="D31" s="25">
        <v>14701.94</v>
      </c>
      <c r="E31" s="25">
        <v>12760.26</v>
      </c>
      <c r="F31" s="25">
        <v>10156.06</v>
      </c>
      <c r="G31" s="25">
        <v>18008.18</v>
      </c>
      <c r="H31" s="25">
        <v>3985.89</v>
      </c>
      <c r="I31" s="25">
        <v>3995.61</v>
      </c>
      <c r="J31" s="25">
        <v>4049.37</v>
      </c>
      <c r="K31" s="25">
        <v>3963.46</v>
      </c>
      <c r="L31" s="25"/>
      <c r="M31" s="25">
        <v>14397.83</v>
      </c>
      <c r="N31" s="25">
        <v>20382.03</v>
      </c>
      <c r="O31" s="21">
        <f t="shared" si="11"/>
        <v>116505.22</v>
      </c>
      <c r="P31" s="21">
        <f t="shared" si="14"/>
        <v>260260.58</v>
      </c>
      <c r="Q31" s="21">
        <f t="shared" si="12"/>
        <v>938.74999999999272</v>
      </c>
      <c r="R31" s="21">
        <f t="shared" si="13"/>
        <v>25.119999999988067</v>
      </c>
      <c r="S31" s="21">
        <f t="shared" si="15"/>
        <v>963.86999999998079</v>
      </c>
      <c r="T31" s="21">
        <f t="shared" si="2"/>
        <v>6655.1899999999805</v>
      </c>
      <c r="U31" s="20"/>
    </row>
    <row r="32" spans="1:21">
      <c r="A32" s="17">
        <v>40044</v>
      </c>
      <c r="B32" s="21">
        <v>143754.18</v>
      </c>
      <c r="C32" s="25">
        <v>10217.790000000001</v>
      </c>
      <c r="D32" s="25">
        <v>14713.86</v>
      </c>
      <c r="E32" s="25">
        <v>12840.72</v>
      </c>
      <c r="F32" s="25">
        <v>10186.219999999999</v>
      </c>
      <c r="G32" s="25">
        <v>18085.599999999999</v>
      </c>
      <c r="H32" s="25">
        <v>3997.95</v>
      </c>
      <c r="I32" s="25">
        <v>3972.68</v>
      </c>
      <c r="J32" s="25">
        <v>3960.82</v>
      </c>
      <c r="K32" s="25">
        <v>3930.6</v>
      </c>
      <c r="L32" s="25"/>
      <c r="M32" s="25">
        <v>14424.32</v>
      </c>
      <c r="N32" s="25">
        <v>20381.87</v>
      </c>
      <c r="O32" s="21">
        <f t="shared" si="11"/>
        <v>116712.43</v>
      </c>
      <c r="P32" s="21">
        <f t="shared" si="14"/>
        <v>260466.61</v>
      </c>
      <c r="Q32" s="21">
        <f t="shared" si="12"/>
        <v>937.56999999999971</v>
      </c>
      <c r="R32" s="21">
        <f t="shared" si="13"/>
        <v>232.32999999997992</v>
      </c>
      <c r="S32" s="21">
        <f t="shared" si="15"/>
        <v>1169.8999999999796</v>
      </c>
      <c r="T32" s="21">
        <f t="shared" si="2"/>
        <v>6861.2199999999793</v>
      </c>
      <c r="U32" s="20"/>
    </row>
    <row r="33" spans="1:21">
      <c r="A33" s="17">
        <v>40045</v>
      </c>
      <c r="B33" s="21">
        <v>143753</v>
      </c>
      <c r="C33" s="25">
        <v>10134.629999999999</v>
      </c>
      <c r="D33" s="25">
        <v>14756.23</v>
      </c>
      <c r="E33" s="25">
        <v>12797.05</v>
      </c>
      <c r="F33" s="25">
        <v>10161.94</v>
      </c>
      <c r="G33" s="25">
        <v>18085.45</v>
      </c>
      <c r="H33" s="25">
        <v>4005.98</v>
      </c>
      <c r="I33" s="25">
        <v>3984.1</v>
      </c>
      <c r="J33" s="25">
        <v>3988.45</v>
      </c>
      <c r="K33" s="25">
        <v>3908.11</v>
      </c>
      <c r="L33" s="25"/>
      <c r="M33" s="25">
        <v>14410.9</v>
      </c>
      <c r="N33" s="25">
        <v>20381.7</v>
      </c>
      <c r="O33" s="21">
        <f t="shared" ref="O33:O38" si="16">SUM(C33:N33)</f>
        <v>116614.54</v>
      </c>
      <c r="P33" s="21">
        <f t="shared" si="14"/>
        <v>260367.53999999998</v>
      </c>
      <c r="Q33" s="21">
        <f>B33-$B$4+SUM($C$15:$F$15)+($B$21-$B$22)+($B$26-$B$27)</f>
        <v>936.39000000000669</v>
      </c>
      <c r="R33" s="21">
        <f>O33-$O$4-SUM($C$15:$F$15)-($B$21-$B$22)-($B$26-$B$27)</f>
        <v>134.4399999999805</v>
      </c>
      <c r="S33" s="21">
        <f t="shared" si="15"/>
        <v>1070.8299999999872</v>
      </c>
      <c r="T33" s="21">
        <f t="shared" si="2"/>
        <v>6762.1499999999869</v>
      </c>
      <c r="U33" s="20"/>
    </row>
    <row r="34" spans="1:21">
      <c r="A34" s="17">
        <v>40046</v>
      </c>
      <c r="B34" s="21">
        <v>143751.82</v>
      </c>
      <c r="C34" s="25">
        <v>10164.76</v>
      </c>
      <c r="D34" s="25">
        <v>14725.52</v>
      </c>
      <c r="E34" s="25">
        <v>12815.45</v>
      </c>
      <c r="F34" s="25">
        <v>10125.57</v>
      </c>
      <c r="G34" s="25">
        <v>18240.43</v>
      </c>
      <c r="H34" s="25">
        <v>4074.46</v>
      </c>
      <c r="I34" s="25">
        <v>4064.2</v>
      </c>
      <c r="J34" s="25">
        <v>3999.48</v>
      </c>
      <c r="K34" s="25">
        <v>3946.09</v>
      </c>
      <c r="L34" s="25"/>
      <c r="M34" s="25">
        <v>14410.78</v>
      </c>
      <c r="N34" s="25">
        <v>20570.78</v>
      </c>
      <c r="O34" s="21">
        <f t="shared" si="16"/>
        <v>117137.51999999999</v>
      </c>
      <c r="P34" s="21">
        <f t="shared" si="14"/>
        <v>260889.34</v>
      </c>
      <c r="Q34" s="21">
        <f>B34-$B$4+SUM($C$15:$F$15)+($B$21-$B$22)+($B$26-$B$27)</f>
        <v>935.21000000001368</v>
      </c>
      <c r="R34" s="21">
        <f>O34-$O$4-SUM($C$15:$F$15)-($B$21-$B$22)-($B$26-$B$27)</f>
        <v>657.41999999997643</v>
      </c>
      <c r="S34" s="21">
        <f t="shared" si="15"/>
        <v>1592.6299999999901</v>
      </c>
      <c r="T34" s="21">
        <f t="shared" si="2"/>
        <v>7283.9499999999898</v>
      </c>
      <c r="U34" s="20"/>
    </row>
    <row r="35" spans="1:21">
      <c r="A35" s="17">
        <v>40049</v>
      </c>
      <c r="B35" s="21">
        <f>123623.52+20124.7</f>
        <v>143748.22</v>
      </c>
      <c r="C35" s="25">
        <v>10126.75</v>
      </c>
      <c r="D35" s="25">
        <v>14743</v>
      </c>
      <c r="E35" s="25">
        <v>12808.58</v>
      </c>
      <c r="F35" s="25">
        <v>10131.370000000001</v>
      </c>
      <c r="G35" s="30">
        <v>18408.07</v>
      </c>
      <c r="H35" s="30">
        <v>4138.8450000000003</v>
      </c>
      <c r="I35" s="30">
        <v>4144.2449999999999</v>
      </c>
      <c r="J35" s="30">
        <v>4010.4549999999995</v>
      </c>
      <c r="K35" s="30">
        <v>3906.2549999999997</v>
      </c>
      <c r="L35" s="30"/>
      <c r="M35" s="25">
        <v>14423.73</v>
      </c>
      <c r="N35" s="25">
        <v>20721.66</v>
      </c>
      <c r="O35" s="21">
        <f t="shared" si="16"/>
        <v>117562.96</v>
      </c>
      <c r="P35" s="21">
        <f t="shared" ref="P35:P40" si="17">O35+B35</f>
        <v>261311.18</v>
      </c>
      <c r="Q35" s="21">
        <f>B35-$B$4+SUM($C$15:$F$15)+($B$21-$B$22)+($B$26-$B$27)</f>
        <v>931.61000000000786</v>
      </c>
      <c r="R35" s="21">
        <f>O35-$O$4-SUM($C$15:$F$15)-($B$21-$B$22)-($B$26-$B$27)</f>
        <v>1082.8599999999933</v>
      </c>
      <c r="S35" s="21">
        <f t="shared" ref="S35:S40" si="18">R35+Q35</f>
        <v>2014.4700000000012</v>
      </c>
      <c r="T35" s="21">
        <f t="shared" si="2"/>
        <v>7705.7900000000009</v>
      </c>
      <c r="U35" s="20"/>
    </row>
    <row r="36" spans="1:21">
      <c r="A36" s="17">
        <v>40049</v>
      </c>
      <c r="B36" s="21">
        <v>123623.52</v>
      </c>
      <c r="C36" s="25">
        <v>10126.75</v>
      </c>
      <c r="D36" s="25">
        <v>14743</v>
      </c>
      <c r="E36" s="25">
        <v>12808.58</v>
      </c>
      <c r="F36" s="25">
        <v>10131.370000000001</v>
      </c>
      <c r="G36" s="27">
        <v>32495.360000000001</v>
      </c>
      <c r="H36" s="27">
        <v>5145.08</v>
      </c>
      <c r="I36" s="27">
        <v>5150.4799999999996</v>
      </c>
      <c r="J36" s="27">
        <v>5016.6899999999996</v>
      </c>
      <c r="K36" s="27">
        <v>4912.49</v>
      </c>
      <c r="L36" s="27">
        <v>2012.47</v>
      </c>
      <c r="M36" s="25">
        <v>14423.73</v>
      </c>
      <c r="N36" s="25">
        <v>20721.66</v>
      </c>
      <c r="O36" s="21">
        <f t="shared" si="16"/>
        <v>137687.66</v>
      </c>
      <c r="P36" s="21">
        <f t="shared" si="17"/>
        <v>261311.18</v>
      </c>
      <c r="Q36" s="21">
        <f t="shared" ref="Q36:Q41" si="19">B36-$B$4+SUM($C$15:$F$15)+($B$21-$B$22)+($B$26-$B$27)+($B$35-$B$36)</f>
        <v>931.61000000000786</v>
      </c>
      <c r="R36" s="21">
        <f t="shared" ref="R36:R41" si="20">O36-$O$4-SUM($C$15:$F$15)-($B$21-$B$22)-($B$26-$B$27)-($B$35-$B$36)</f>
        <v>1082.8599999999933</v>
      </c>
      <c r="S36" s="21">
        <f t="shared" si="18"/>
        <v>2014.4700000000012</v>
      </c>
      <c r="T36" s="21">
        <f t="shared" si="2"/>
        <v>7705.7900000000009</v>
      </c>
      <c r="U36" s="20"/>
    </row>
    <row r="37" spans="1:21">
      <c r="A37" s="17">
        <v>40050</v>
      </c>
      <c r="B37" s="21">
        <v>123622.5</v>
      </c>
      <c r="C37" s="25">
        <v>10111.56</v>
      </c>
      <c r="D37" s="25">
        <v>14724.47</v>
      </c>
      <c r="E37" s="25">
        <v>12802.15</v>
      </c>
      <c r="F37" s="25">
        <v>10113.14</v>
      </c>
      <c r="G37" s="30">
        <v>32677.65</v>
      </c>
      <c r="H37" s="30">
        <v>5210.16</v>
      </c>
      <c r="I37" s="30">
        <v>5259.52</v>
      </c>
      <c r="J37" s="30">
        <v>5106.6000000000004</v>
      </c>
      <c r="K37" s="30">
        <v>5062.37</v>
      </c>
      <c r="L37" s="30">
        <v>2043.67</v>
      </c>
      <c r="M37" s="25">
        <v>14450.22</v>
      </c>
      <c r="N37" s="25">
        <v>20910.73</v>
      </c>
      <c r="O37" s="21">
        <f t="shared" si="16"/>
        <v>138472.24000000002</v>
      </c>
      <c r="P37" s="21">
        <f t="shared" si="17"/>
        <v>262094.74000000002</v>
      </c>
      <c r="Q37" s="21">
        <f t="shared" si="19"/>
        <v>930.59000000000378</v>
      </c>
      <c r="R37" s="21">
        <f t="shared" si="20"/>
        <v>1867.4400000000096</v>
      </c>
      <c r="S37" s="21">
        <f t="shared" si="18"/>
        <v>2798.0300000000134</v>
      </c>
      <c r="T37" s="21">
        <f t="shared" si="2"/>
        <v>8489.3500000000131</v>
      </c>
      <c r="U37" s="20"/>
    </row>
    <row r="38" spans="1:21">
      <c r="A38" s="17">
        <v>40051</v>
      </c>
      <c r="B38" s="21">
        <v>123621.48</v>
      </c>
      <c r="C38" s="25">
        <v>10164.34</v>
      </c>
      <c r="D38" s="25">
        <v>14785.1</v>
      </c>
      <c r="E38" s="25">
        <v>12832.96</v>
      </c>
      <c r="F38" s="25">
        <v>10191.69</v>
      </c>
      <c r="G38" s="30">
        <v>32905.58</v>
      </c>
      <c r="H38" s="30">
        <v>5245.19</v>
      </c>
      <c r="I38" s="30">
        <v>5344.84</v>
      </c>
      <c r="J38" s="30">
        <v>5141.1499999999996</v>
      </c>
      <c r="K38" s="30">
        <v>5057.9799999999996</v>
      </c>
      <c r="L38" s="30">
        <v>2056.14</v>
      </c>
      <c r="M38" s="25">
        <v>14503.33</v>
      </c>
      <c r="N38" s="25">
        <v>21043.02</v>
      </c>
      <c r="O38" s="21">
        <f t="shared" si="16"/>
        <v>139271.32</v>
      </c>
      <c r="P38" s="21">
        <f t="shared" si="17"/>
        <v>262892.79999999999</v>
      </c>
      <c r="Q38" s="21">
        <f t="shared" si="19"/>
        <v>929.56999999999971</v>
      </c>
      <c r="R38" s="21">
        <f t="shared" si="20"/>
        <v>2666.5199999999968</v>
      </c>
      <c r="S38" s="21">
        <f t="shared" si="18"/>
        <v>3596.0899999999965</v>
      </c>
      <c r="T38" s="21">
        <f t="shared" si="2"/>
        <v>9287.4099999999962</v>
      </c>
      <c r="U38" s="20"/>
    </row>
    <row r="39" spans="1:21">
      <c r="A39" s="17">
        <v>40053</v>
      </c>
      <c r="B39" s="21">
        <v>123619.45</v>
      </c>
      <c r="C39" s="25">
        <v>10239.69</v>
      </c>
      <c r="D39" s="25">
        <v>14833.29</v>
      </c>
      <c r="E39" s="25">
        <v>12900.78</v>
      </c>
      <c r="F39" s="25">
        <v>10185.469999999999</v>
      </c>
      <c r="G39" s="30">
        <v>32882.22</v>
      </c>
      <c r="H39" s="30">
        <v>5240.09</v>
      </c>
      <c r="I39" s="30">
        <v>5392.18</v>
      </c>
      <c r="J39" s="30">
        <v>5224.1000000000004</v>
      </c>
      <c r="K39" s="30">
        <v>5110.04</v>
      </c>
      <c r="L39" s="30">
        <v>2072.7600000000002</v>
      </c>
      <c r="M39" s="25">
        <v>14529.7</v>
      </c>
      <c r="N39" s="25">
        <v>21118.37</v>
      </c>
      <c r="O39" s="21">
        <f t="shared" ref="O39:O44" si="21">SUM(C39:N39)</f>
        <v>139728.69</v>
      </c>
      <c r="P39" s="21">
        <f t="shared" si="17"/>
        <v>263348.14</v>
      </c>
      <c r="Q39" s="21">
        <f t="shared" si="19"/>
        <v>927.54000000000087</v>
      </c>
      <c r="R39" s="21">
        <f t="shared" si="20"/>
        <v>3123.8899999999921</v>
      </c>
      <c r="S39" s="21">
        <f t="shared" si="18"/>
        <v>4051.429999999993</v>
      </c>
      <c r="T39" s="21">
        <f t="shared" si="2"/>
        <v>9742.7499999999927</v>
      </c>
      <c r="U39" s="20"/>
    </row>
    <row r="40" spans="1:21">
      <c r="A40" s="17">
        <v>40057</v>
      </c>
      <c r="B40" s="21">
        <v>123615.39</v>
      </c>
      <c r="C40" s="25">
        <v>10224.25</v>
      </c>
      <c r="D40" s="25">
        <v>14813.96</v>
      </c>
      <c r="E40" s="25">
        <v>12899.89</v>
      </c>
      <c r="F40" s="25">
        <v>10136.75</v>
      </c>
      <c r="G40" s="30">
        <v>32903.949999999997</v>
      </c>
      <c r="H40" s="30">
        <v>5264.97</v>
      </c>
      <c r="I40" s="30">
        <v>5429.94</v>
      </c>
      <c r="J40" s="30">
        <v>5189.33</v>
      </c>
      <c r="K40" s="30">
        <v>5118.57</v>
      </c>
      <c r="L40" s="30">
        <v>2074.77</v>
      </c>
      <c r="M40" s="25">
        <v>14529.22</v>
      </c>
      <c r="N40" s="25">
        <v>21155.52</v>
      </c>
      <c r="O40" s="21">
        <f t="shared" si="21"/>
        <v>139741.12</v>
      </c>
      <c r="P40" s="21">
        <f t="shared" si="17"/>
        <v>263356.51</v>
      </c>
      <c r="Q40" s="21">
        <f t="shared" si="19"/>
        <v>923.4800000000032</v>
      </c>
      <c r="R40" s="21">
        <f t="shared" si="20"/>
        <v>3136.3199999999852</v>
      </c>
      <c r="S40" s="21">
        <f t="shared" si="18"/>
        <v>4059.7999999999884</v>
      </c>
      <c r="T40" s="21">
        <f t="shared" si="2"/>
        <v>9751.1199999999881</v>
      </c>
      <c r="U40" s="20"/>
    </row>
    <row r="41" spans="1:21">
      <c r="A41" s="17">
        <v>40058</v>
      </c>
      <c r="B41" s="21">
        <v>123614.37</v>
      </c>
      <c r="C41" s="25">
        <v>10224.16</v>
      </c>
      <c r="D41" s="25">
        <v>14923.29</v>
      </c>
      <c r="E41" s="25">
        <v>12974.12</v>
      </c>
      <c r="F41" s="25">
        <v>10215.290000000001</v>
      </c>
      <c r="G41" s="30">
        <v>32721.14</v>
      </c>
      <c r="H41" s="30">
        <v>5184.7700000000004</v>
      </c>
      <c r="I41" s="30">
        <v>5316.08</v>
      </c>
      <c r="J41" s="30">
        <v>5182.37</v>
      </c>
      <c r="K41" s="30">
        <v>5183.7</v>
      </c>
      <c r="L41" s="30">
        <v>2060.1799999999998</v>
      </c>
      <c r="M41" s="25">
        <v>14622.24</v>
      </c>
      <c r="N41" s="25">
        <v>21079.65</v>
      </c>
      <c r="O41" s="21">
        <f t="shared" si="21"/>
        <v>139686.99</v>
      </c>
      <c r="P41" s="21">
        <f t="shared" ref="P41:P46" si="22">O41+B41</f>
        <v>263301.36</v>
      </c>
      <c r="Q41" s="21">
        <f t="shared" si="19"/>
        <v>922.45999999999913</v>
      </c>
      <c r="R41" s="21">
        <f t="shared" si="20"/>
        <v>3082.1899999999805</v>
      </c>
      <c r="S41" s="21">
        <f t="shared" ref="S41:S46" si="23">R41+Q41</f>
        <v>4004.6499999999796</v>
      </c>
      <c r="T41" s="21">
        <f t="shared" si="2"/>
        <v>9695.9699999999793</v>
      </c>
      <c r="U41" s="20"/>
    </row>
    <row r="42" spans="1:21">
      <c r="A42" s="17">
        <v>40059</v>
      </c>
      <c r="B42" s="21">
        <v>123613.36</v>
      </c>
      <c r="C42" s="25">
        <v>10201.43</v>
      </c>
      <c r="D42" s="25">
        <v>14916.94</v>
      </c>
      <c r="E42" s="25">
        <v>12961.49</v>
      </c>
      <c r="F42" s="25">
        <v>10203.11</v>
      </c>
      <c r="G42" s="30">
        <v>32492.69</v>
      </c>
      <c r="H42" s="30">
        <v>5114.6000000000004</v>
      </c>
      <c r="I42" s="30">
        <v>5154.8</v>
      </c>
      <c r="J42" s="30">
        <v>5085.46</v>
      </c>
      <c r="K42" s="30">
        <v>5120.6499999999996</v>
      </c>
      <c r="L42" s="30">
        <v>2026.87</v>
      </c>
      <c r="M42" s="25">
        <v>14555.59</v>
      </c>
      <c r="N42" s="25">
        <v>20852.41</v>
      </c>
      <c r="O42" s="21">
        <f t="shared" si="21"/>
        <v>138686.04</v>
      </c>
      <c r="P42" s="21">
        <f t="shared" si="22"/>
        <v>262299.40000000002</v>
      </c>
      <c r="Q42" s="21">
        <f t="shared" ref="Q42:Q47" si="24">B42-$B$4+SUM($C$15:$F$15)+($B$21-$B$22)+($B$26-$B$27)+($B$35-$B$36)</f>
        <v>921.45000000000437</v>
      </c>
      <c r="R42" s="21">
        <f t="shared" ref="R42:R47" si="25">O42-$O$4-SUM($C$15:$F$15)-($B$21-$B$22)-($B$26-$B$27)-($B$35-$B$36)</f>
        <v>2081.239999999998</v>
      </c>
      <c r="S42" s="21">
        <f t="shared" si="23"/>
        <v>3002.6900000000023</v>
      </c>
      <c r="T42" s="21">
        <f t="shared" si="2"/>
        <v>8694.010000000002</v>
      </c>
      <c r="U42" s="20"/>
    </row>
    <row r="43" spans="1:21">
      <c r="A43" s="17">
        <v>40060</v>
      </c>
      <c r="B43" s="21">
        <v>123612.34</v>
      </c>
      <c r="C43" s="25">
        <v>10216.450000000001</v>
      </c>
      <c r="D43" s="25">
        <v>14886.23</v>
      </c>
      <c r="E43" s="25">
        <v>12967.47</v>
      </c>
      <c r="F43" s="25">
        <v>10136.5</v>
      </c>
      <c r="G43" s="30">
        <v>32515.24</v>
      </c>
      <c r="H43" s="30">
        <v>5159.6400000000003</v>
      </c>
      <c r="I43" s="30">
        <v>5206.92</v>
      </c>
      <c r="J43" s="30">
        <v>5023.1499999999996</v>
      </c>
      <c r="K43" s="30">
        <v>5118.4399999999996</v>
      </c>
      <c r="L43" s="30">
        <v>2024.77</v>
      </c>
      <c r="M43" s="25">
        <v>14502.25</v>
      </c>
      <c r="N43" s="25">
        <v>20871.16</v>
      </c>
      <c r="O43" s="21">
        <f t="shared" si="21"/>
        <v>138628.22</v>
      </c>
      <c r="P43" s="21">
        <f t="shared" si="22"/>
        <v>262240.56</v>
      </c>
      <c r="Q43" s="21">
        <f t="shared" si="24"/>
        <v>920.43000000000029</v>
      </c>
      <c r="R43" s="21">
        <f t="shared" si="25"/>
        <v>2023.419999999991</v>
      </c>
      <c r="S43" s="21">
        <f t="shared" si="23"/>
        <v>2943.8499999999913</v>
      </c>
      <c r="T43" s="21">
        <f t="shared" si="2"/>
        <v>8635.169999999991</v>
      </c>
      <c r="U43" s="20"/>
    </row>
    <row r="44" spans="1:21">
      <c r="A44" s="17">
        <v>40063</v>
      </c>
      <c r="B44" s="21">
        <v>123609.29</v>
      </c>
      <c r="C44" s="25">
        <v>10133.129999999999</v>
      </c>
      <c r="D44" s="25">
        <v>14842.82</v>
      </c>
      <c r="E44" s="25">
        <v>12948.18</v>
      </c>
      <c r="F44" s="25">
        <v>10057.629999999999</v>
      </c>
      <c r="G44" s="30">
        <v>32560.07</v>
      </c>
      <c r="H44" s="30">
        <v>5194.58</v>
      </c>
      <c r="I44" s="30">
        <v>5230.5</v>
      </c>
      <c r="J44" s="30">
        <v>5071.46</v>
      </c>
      <c r="K44" s="30">
        <v>5185.66</v>
      </c>
      <c r="L44" s="30">
        <v>2037.21</v>
      </c>
      <c r="M44" s="25">
        <v>14435.37</v>
      </c>
      <c r="N44" s="25">
        <v>20889.57</v>
      </c>
      <c r="O44" s="21">
        <f t="shared" si="21"/>
        <v>138586.18</v>
      </c>
      <c r="P44" s="21">
        <f t="shared" si="22"/>
        <v>262195.46999999997</v>
      </c>
      <c r="Q44" s="21">
        <f t="shared" si="24"/>
        <v>917.37999999999738</v>
      </c>
      <c r="R44" s="21">
        <f t="shared" si="25"/>
        <v>1981.3799999999828</v>
      </c>
      <c r="S44" s="21">
        <f t="shared" si="23"/>
        <v>2898.7599999999802</v>
      </c>
      <c r="T44" s="21">
        <f t="shared" si="2"/>
        <v>8590.0799999999799</v>
      </c>
      <c r="U44" s="20"/>
    </row>
    <row r="45" spans="1:21">
      <c r="A45" s="17">
        <v>40064</v>
      </c>
      <c r="B45" s="21">
        <v>123608.28</v>
      </c>
      <c r="C45" s="25">
        <v>10148.15</v>
      </c>
      <c r="D45" s="25">
        <v>14830.38</v>
      </c>
      <c r="E45" s="25">
        <v>12954.16</v>
      </c>
      <c r="F45" s="25">
        <v>10172.450000000001</v>
      </c>
      <c r="G45" s="30">
        <v>32924.879999999997</v>
      </c>
      <c r="H45" s="30">
        <v>5264.66</v>
      </c>
      <c r="I45" s="30">
        <v>5334.78</v>
      </c>
      <c r="J45" s="30">
        <v>5106.01</v>
      </c>
      <c r="K45" s="30">
        <v>5244.27</v>
      </c>
      <c r="L45" s="30">
        <v>2058</v>
      </c>
      <c r="M45" s="25">
        <v>14515.08</v>
      </c>
      <c r="N45" s="25">
        <v>21097.54</v>
      </c>
      <c r="O45" s="21">
        <f t="shared" ref="O45:O50" si="26">SUM(C45:N45)</f>
        <v>139650.35999999999</v>
      </c>
      <c r="P45" s="21">
        <f t="shared" si="22"/>
        <v>263258.64</v>
      </c>
      <c r="Q45" s="21">
        <f t="shared" si="24"/>
        <v>916.37000000000262</v>
      </c>
      <c r="R45" s="21">
        <f t="shared" si="25"/>
        <v>3045.5599999999758</v>
      </c>
      <c r="S45" s="21">
        <f t="shared" si="23"/>
        <v>3961.9299999999785</v>
      </c>
      <c r="T45" s="21">
        <f t="shared" si="2"/>
        <v>9653.2499999999782</v>
      </c>
      <c r="U45" s="20"/>
    </row>
    <row r="46" spans="1:21">
      <c r="A46" s="17">
        <v>40065</v>
      </c>
      <c r="B46" s="21">
        <v>123607.26</v>
      </c>
      <c r="C46" s="25">
        <v>10148.07</v>
      </c>
      <c r="D46" s="25">
        <v>14836.2</v>
      </c>
      <c r="E46" s="25">
        <v>12953.94</v>
      </c>
      <c r="F46" s="25">
        <v>10166.32</v>
      </c>
      <c r="G46" s="30">
        <v>33061.51</v>
      </c>
      <c r="H46" s="30">
        <v>5304.69</v>
      </c>
      <c r="I46" s="30">
        <v>5377.42</v>
      </c>
      <c r="J46" s="30">
        <v>5050.62</v>
      </c>
      <c r="K46" s="30">
        <v>5272.47</v>
      </c>
      <c r="L46" s="30">
        <v>2060.0700000000002</v>
      </c>
      <c r="M46" s="25">
        <v>14514.96</v>
      </c>
      <c r="N46" s="25">
        <v>21154.13</v>
      </c>
      <c r="O46" s="21">
        <f t="shared" si="26"/>
        <v>139900.40000000002</v>
      </c>
      <c r="P46" s="21">
        <f t="shared" si="22"/>
        <v>263507.66000000003</v>
      </c>
      <c r="Q46" s="21">
        <f t="shared" si="24"/>
        <v>915.34999999999854</v>
      </c>
      <c r="R46" s="21">
        <f t="shared" si="25"/>
        <v>3295.6000000000131</v>
      </c>
      <c r="S46" s="21">
        <f t="shared" si="23"/>
        <v>4210.9500000000116</v>
      </c>
      <c r="T46" s="21">
        <f t="shared" si="2"/>
        <v>9902.2700000000114</v>
      </c>
      <c r="U46" s="20"/>
    </row>
    <row r="47" spans="1:21">
      <c r="A47" s="17">
        <v>40066</v>
      </c>
      <c r="B47" s="21">
        <v>123606.24</v>
      </c>
      <c r="C47" s="25">
        <v>10132.879999999999</v>
      </c>
      <c r="D47" s="25">
        <v>14842.03</v>
      </c>
      <c r="E47" s="25">
        <v>12953.72</v>
      </c>
      <c r="F47" s="25">
        <v>10057.379999999999</v>
      </c>
      <c r="G47" s="30">
        <v>33038.42</v>
      </c>
      <c r="H47" s="30">
        <v>5334.71</v>
      </c>
      <c r="I47" s="30">
        <v>5434.28</v>
      </c>
      <c r="J47" s="30">
        <v>5099.01</v>
      </c>
      <c r="K47" s="30">
        <v>5272.43</v>
      </c>
      <c r="L47" s="30">
        <v>2072.5300000000002</v>
      </c>
      <c r="M47" s="25">
        <v>14461.63</v>
      </c>
      <c r="N47" s="25">
        <v>21191.8</v>
      </c>
      <c r="O47" s="21">
        <f t="shared" si="26"/>
        <v>139890.81999999998</v>
      </c>
      <c r="P47" s="21">
        <f t="shared" ref="P47:P52" si="27">O47+B47</f>
        <v>263497.06</v>
      </c>
      <c r="Q47" s="21">
        <f t="shared" si="24"/>
        <v>914.33000000000902</v>
      </c>
      <c r="R47" s="21">
        <f t="shared" si="25"/>
        <v>3286.0199999999677</v>
      </c>
      <c r="S47" s="21">
        <f t="shared" ref="S47:S52" si="28">R47+Q47</f>
        <v>4200.3499999999767</v>
      </c>
      <c r="T47" s="21">
        <f t="shared" si="2"/>
        <v>9891.6699999999764</v>
      </c>
      <c r="U47" s="20"/>
    </row>
    <row r="48" spans="1:21">
      <c r="A48" s="17">
        <v>40070</v>
      </c>
      <c r="B48" s="21">
        <v>123602.18</v>
      </c>
      <c r="C48" s="25">
        <v>10125</v>
      </c>
      <c r="D48" s="25">
        <v>14895.76</v>
      </c>
      <c r="E48" s="25">
        <v>12965.23</v>
      </c>
      <c r="F48" s="25">
        <v>10178</v>
      </c>
      <c r="G48" s="30">
        <v>33356.76</v>
      </c>
      <c r="H48" s="30">
        <v>5389.63</v>
      </c>
      <c r="I48" s="30">
        <v>5467.29</v>
      </c>
      <c r="J48" s="30">
        <v>5133.43</v>
      </c>
      <c r="K48" s="30">
        <v>5300.5</v>
      </c>
      <c r="L48" s="30">
        <v>2087.0300000000002</v>
      </c>
      <c r="M48" s="25">
        <v>14567.58</v>
      </c>
      <c r="N48" s="25">
        <v>21361.38</v>
      </c>
      <c r="O48" s="21">
        <f t="shared" si="26"/>
        <v>140827.59</v>
      </c>
      <c r="P48" s="21">
        <f t="shared" si="27"/>
        <v>264429.77</v>
      </c>
      <c r="Q48" s="21">
        <f t="shared" ref="Q48:Q53" si="29">B48-$B$4+SUM($C$15:$F$15)+($B$21-$B$22)+($B$26-$B$27)+($B$35-$B$36)</f>
        <v>910.2699999999968</v>
      </c>
      <c r="R48" s="21">
        <f t="shared" ref="R48:R53" si="30">O48-$O$4-SUM($C$15:$F$15)-($B$21-$B$22)-($B$26-$B$27)-($B$35-$B$36)</f>
        <v>4222.7899999999863</v>
      </c>
      <c r="S48" s="21">
        <f t="shared" si="28"/>
        <v>5133.0599999999831</v>
      </c>
      <c r="T48" s="21">
        <f t="shared" si="2"/>
        <v>10824.379999999983</v>
      </c>
      <c r="U48" s="20"/>
    </row>
    <row r="49" spans="1:21">
      <c r="A49" s="17">
        <v>40073</v>
      </c>
      <c r="B49" s="21">
        <v>123599.13</v>
      </c>
      <c r="C49" s="25">
        <v>10245.549999999999</v>
      </c>
      <c r="D49" s="25">
        <v>14986.27</v>
      </c>
      <c r="E49" s="25">
        <v>13088.62</v>
      </c>
      <c r="F49" s="25">
        <v>10207.99</v>
      </c>
      <c r="G49" s="30">
        <v>33698.160000000003</v>
      </c>
      <c r="H49" s="30">
        <v>5469.64</v>
      </c>
      <c r="I49" s="30">
        <v>5637.86</v>
      </c>
      <c r="J49" s="30">
        <v>5216.32</v>
      </c>
      <c r="K49" s="30">
        <v>5461.11</v>
      </c>
      <c r="L49" s="30">
        <v>2122.35</v>
      </c>
      <c r="M49" s="25">
        <v>14673.65</v>
      </c>
      <c r="N49" s="25">
        <v>21663.58</v>
      </c>
      <c r="O49" s="21">
        <f t="shared" si="26"/>
        <v>142471.1</v>
      </c>
      <c r="P49" s="21">
        <f t="shared" si="27"/>
        <v>266070.23</v>
      </c>
      <c r="Q49" s="21">
        <f t="shared" si="29"/>
        <v>907.22000000000844</v>
      </c>
      <c r="R49" s="21">
        <f t="shared" si="30"/>
        <v>5866.3000000000029</v>
      </c>
      <c r="S49" s="21">
        <f t="shared" si="28"/>
        <v>6773.5200000000114</v>
      </c>
      <c r="T49" s="21">
        <f t="shared" si="2"/>
        <v>12464.840000000011</v>
      </c>
      <c r="U49" s="20"/>
    </row>
    <row r="50" spans="1:21">
      <c r="A50" s="17">
        <v>40077</v>
      </c>
      <c r="B50" s="21">
        <v>123595.07</v>
      </c>
      <c r="C50" s="25">
        <v>10041.370000000001</v>
      </c>
      <c r="D50" s="25">
        <v>14985.2</v>
      </c>
      <c r="E50" s="25">
        <v>13050.5</v>
      </c>
      <c r="F50" s="25">
        <v>10056.469999999999</v>
      </c>
      <c r="G50" s="30">
        <v>33697.050000000003</v>
      </c>
      <c r="H50" s="30">
        <v>5524.55</v>
      </c>
      <c r="I50" s="30">
        <v>5737.24</v>
      </c>
      <c r="J50" s="30">
        <v>5313</v>
      </c>
      <c r="K50" s="30">
        <v>5545.65</v>
      </c>
      <c r="L50" s="30">
        <v>2147.25</v>
      </c>
      <c r="M50" s="25">
        <v>14646.56</v>
      </c>
      <c r="N50" s="25">
        <v>21757.47</v>
      </c>
      <c r="O50" s="21">
        <f t="shared" si="26"/>
        <v>142502.31</v>
      </c>
      <c r="P50" s="21">
        <f t="shared" si="27"/>
        <v>266097.38</v>
      </c>
      <c r="Q50" s="21">
        <f t="shared" si="29"/>
        <v>903.16000000001077</v>
      </c>
      <c r="R50" s="21">
        <f t="shared" si="30"/>
        <v>5897.5099999999948</v>
      </c>
      <c r="S50" s="21">
        <f t="shared" si="28"/>
        <v>6800.6700000000055</v>
      </c>
      <c r="T50" s="21">
        <f t="shared" si="2"/>
        <v>12491.990000000005</v>
      </c>
      <c r="U50" s="20"/>
    </row>
    <row r="51" spans="1:21">
      <c r="A51" s="17">
        <v>40079</v>
      </c>
      <c r="B51" s="21">
        <v>123593.04</v>
      </c>
      <c r="C51" s="25">
        <v>10086.5</v>
      </c>
      <c r="D51" s="25">
        <v>14990.75</v>
      </c>
      <c r="E51" s="25">
        <v>13050.05</v>
      </c>
      <c r="F51" s="25">
        <v>10013.98</v>
      </c>
      <c r="G51" s="30">
        <v>33650.870000000003</v>
      </c>
      <c r="H51" s="30">
        <v>5524.46</v>
      </c>
      <c r="I51" s="30">
        <v>5794.05</v>
      </c>
      <c r="J51" s="30">
        <v>5326.75</v>
      </c>
      <c r="K51" s="30">
        <v>5558.59</v>
      </c>
      <c r="L51" s="30">
        <v>2153.46</v>
      </c>
      <c r="M51" s="25">
        <v>14619.71</v>
      </c>
      <c r="N51" s="25">
        <v>21776.03</v>
      </c>
      <c r="O51" s="21">
        <f t="shared" ref="O51:O56" si="31">SUM(C51:N51)</f>
        <v>142545.20000000001</v>
      </c>
      <c r="P51" s="21">
        <f t="shared" si="27"/>
        <v>266138.23999999999</v>
      </c>
      <c r="Q51" s="21">
        <f t="shared" si="29"/>
        <v>901.12999999999738</v>
      </c>
      <c r="R51" s="21">
        <f t="shared" si="30"/>
        <v>5940.4000000000087</v>
      </c>
      <c r="S51" s="21">
        <f t="shared" si="28"/>
        <v>6841.5300000000061</v>
      </c>
      <c r="T51" s="21">
        <f t="shared" si="2"/>
        <v>12532.850000000006</v>
      </c>
      <c r="U51" s="20"/>
    </row>
    <row r="52" spans="1:21">
      <c r="A52" s="17">
        <v>40081</v>
      </c>
      <c r="B52" s="21">
        <v>123591.01</v>
      </c>
      <c r="C52" s="25">
        <v>10033.49</v>
      </c>
      <c r="D52" s="25">
        <v>15032.82</v>
      </c>
      <c r="E52" s="25">
        <v>13049.6</v>
      </c>
      <c r="F52" s="25">
        <v>10044.049999999999</v>
      </c>
      <c r="G52" s="30">
        <v>33627.5</v>
      </c>
      <c r="H52" s="30">
        <v>5499.33</v>
      </c>
      <c r="I52" s="30">
        <v>5831.88</v>
      </c>
      <c r="J52" s="30">
        <v>5347.42</v>
      </c>
      <c r="K52" s="30">
        <v>5562.84</v>
      </c>
      <c r="L52" s="30">
        <v>2157.58</v>
      </c>
      <c r="M52" s="25">
        <v>14659.38</v>
      </c>
      <c r="N52" s="25">
        <v>21794.59</v>
      </c>
      <c r="O52" s="21">
        <f t="shared" si="31"/>
        <v>142640.48000000001</v>
      </c>
      <c r="P52" s="21">
        <f t="shared" si="27"/>
        <v>266231.49</v>
      </c>
      <c r="Q52" s="21">
        <f t="shared" si="29"/>
        <v>899.09999999999854</v>
      </c>
      <c r="R52" s="21">
        <f t="shared" si="30"/>
        <v>6035.6800000000076</v>
      </c>
      <c r="S52" s="21">
        <f t="shared" si="28"/>
        <v>6934.7800000000061</v>
      </c>
      <c r="T52" s="21">
        <f t="shared" si="2"/>
        <v>12626.100000000006</v>
      </c>
      <c r="U52" s="20"/>
    </row>
    <row r="53" spans="1:21">
      <c r="A53" s="17">
        <v>40084</v>
      </c>
      <c r="B53" s="21">
        <v>123670.9</v>
      </c>
      <c r="C53" s="25">
        <v>10161.58</v>
      </c>
      <c r="D53" s="25">
        <v>15092.88</v>
      </c>
      <c r="E53" s="25">
        <v>13048.92</v>
      </c>
      <c r="F53" s="25">
        <v>10188.92</v>
      </c>
      <c r="G53" s="30">
        <v>33558.239999999998</v>
      </c>
      <c r="H53" s="30">
        <v>5429.08</v>
      </c>
      <c r="I53" s="30">
        <v>5736.91</v>
      </c>
      <c r="J53" s="30">
        <v>5374.96</v>
      </c>
      <c r="K53" s="30">
        <v>5640.9</v>
      </c>
      <c r="L53" s="30">
        <v>2147.13</v>
      </c>
      <c r="M53" s="25">
        <v>14738.83</v>
      </c>
      <c r="N53" s="25">
        <v>21737.3</v>
      </c>
      <c r="O53" s="21">
        <f t="shared" si="31"/>
        <v>142855.65</v>
      </c>
      <c r="P53" s="21">
        <f t="shared" ref="P53:P58" si="32">O53+B53</f>
        <v>266526.55</v>
      </c>
      <c r="Q53" s="21">
        <f t="shared" si="29"/>
        <v>978.98999999999796</v>
      </c>
      <c r="R53" s="21">
        <f t="shared" si="30"/>
        <v>6250.8499999999913</v>
      </c>
      <c r="S53" s="21">
        <f t="shared" ref="S53:S58" si="33">R53+Q53</f>
        <v>7229.8399999999892</v>
      </c>
      <c r="T53" s="21">
        <f t="shared" si="2"/>
        <v>12921.159999999989</v>
      </c>
      <c r="U53" s="20"/>
    </row>
    <row r="54" spans="1:21">
      <c r="A54" s="17">
        <v>40085</v>
      </c>
      <c r="B54" s="21">
        <v>123586.94</v>
      </c>
      <c r="C54" s="25">
        <v>10244.540000000001</v>
      </c>
      <c r="D54" s="25">
        <v>15135.21</v>
      </c>
      <c r="E54" s="25">
        <v>13166.53</v>
      </c>
      <c r="F54" s="25">
        <v>10206.98</v>
      </c>
      <c r="G54" s="30">
        <v>33672.03</v>
      </c>
      <c r="H54" s="30">
        <v>5454.07</v>
      </c>
      <c r="I54" s="30">
        <v>5817.47</v>
      </c>
      <c r="J54" s="30">
        <v>5388.75</v>
      </c>
      <c r="K54" s="30">
        <v>5597.41</v>
      </c>
      <c r="L54" s="30">
        <v>2155.4299999999998</v>
      </c>
      <c r="M54" s="25">
        <v>14765.32</v>
      </c>
      <c r="N54" s="25">
        <v>21831.71</v>
      </c>
      <c r="O54" s="21">
        <f t="shared" si="31"/>
        <v>143435.44999999998</v>
      </c>
      <c r="P54" s="21">
        <f t="shared" si="32"/>
        <v>267022.39</v>
      </c>
      <c r="Q54" s="21">
        <f>B54-$B$4+SUM($C$15:$F$15)+($B$21-$B$22)+($B$26-$B$27)+($B$35-$B$36)</f>
        <v>895.03000000000611</v>
      </c>
      <c r="R54" s="21">
        <f>O54-$O$4-SUM($C$15:$F$15)-($B$21-$B$22)-($B$26-$B$27)-($B$35-$B$36)</f>
        <v>6830.6499999999796</v>
      </c>
      <c r="S54" s="21">
        <f t="shared" si="33"/>
        <v>7725.6799999999857</v>
      </c>
      <c r="T54" s="21">
        <f t="shared" si="2"/>
        <v>13416.999999999985</v>
      </c>
      <c r="U54" s="20"/>
    </row>
    <row r="55" spans="1:21">
      <c r="A55" s="17">
        <v>40085</v>
      </c>
      <c r="B55" s="21">
        <v>103813.03</v>
      </c>
      <c r="C55" s="25">
        <v>10244.540000000001</v>
      </c>
      <c r="D55" s="27">
        <v>17112.580000000002</v>
      </c>
      <c r="E55" s="25">
        <v>13166.53</v>
      </c>
      <c r="F55" s="25">
        <v>10206.98</v>
      </c>
      <c r="G55" s="27">
        <v>45536.38</v>
      </c>
      <c r="H55" s="27">
        <v>6442.77</v>
      </c>
      <c r="I55" s="27">
        <v>6806.17</v>
      </c>
      <c r="J55" s="27">
        <v>6377.45</v>
      </c>
      <c r="K55" s="27">
        <v>6586.11</v>
      </c>
      <c r="L55" s="27">
        <v>4132.82</v>
      </c>
      <c r="M55" s="25">
        <v>14765.32</v>
      </c>
      <c r="N55" s="25">
        <v>21831.71</v>
      </c>
      <c r="O55" s="21">
        <f t="shared" si="31"/>
        <v>163209.36000000002</v>
      </c>
      <c r="P55" s="21">
        <f t="shared" si="32"/>
        <v>267022.39</v>
      </c>
      <c r="Q55" s="21">
        <f t="shared" ref="Q55:Q60" si="34">B55-$B$4+SUM($C$15:$F$15)+($B$21-$B$22)+($B$26-$B$27)+($B$35-$B$36)+($B$54-$B$55)</f>
        <v>895.03000000001339</v>
      </c>
      <c r="R55" s="21">
        <f t="shared" ref="R55:R60" si="35">O55-$O$4-SUM($C$15:$F$15)-($B$21-$B$22)-($B$26-$B$27)-($B$35-$B$36)-($B$54-$B$55)</f>
        <v>6830.6500000000087</v>
      </c>
      <c r="S55" s="21">
        <f t="shared" si="33"/>
        <v>7725.6800000000221</v>
      </c>
      <c r="T55" s="21">
        <f t="shared" si="2"/>
        <v>13417.000000000022</v>
      </c>
      <c r="U55" s="20"/>
    </row>
    <row r="56" spans="1:21">
      <c r="A56" s="17">
        <v>40086</v>
      </c>
      <c r="B56" s="21">
        <v>103881.85</v>
      </c>
      <c r="C56" s="25">
        <v>10214.26</v>
      </c>
      <c r="D56" s="25">
        <v>17098.509999999998</v>
      </c>
      <c r="E56" s="25">
        <v>13160.11</v>
      </c>
      <c r="F56" s="25">
        <v>10194.799999999999</v>
      </c>
      <c r="G56" s="30">
        <v>45721.11</v>
      </c>
      <c r="H56" s="30">
        <v>6501.88</v>
      </c>
      <c r="I56" s="30">
        <v>6772.83</v>
      </c>
      <c r="J56" s="30">
        <v>6418.33</v>
      </c>
      <c r="K56" s="30">
        <v>6649.95</v>
      </c>
      <c r="L56" s="30">
        <v>4152.7299999999996</v>
      </c>
      <c r="M56" s="25">
        <v>14751.89</v>
      </c>
      <c r="N56" s="25">
        <v>21888.28</v>
      </c>
      <c r="O56" s="21">
        <f t="shared" si="31"/>
        <v>163524.68</v>
      </c>
      <c r="P56" s="21">
        <f t="shared" si="32"/>
        <v>267406.53000000003</v>
      </c>
      <c r="Q56" s="21">
        <f t="shared" si="34"/>
        <v>963.85000000002037</v>
      </c>
      <c r="R56" s="21">
        <f t="shared" si="35"/>
        <v>7145.9699999999866</v>
      </c>
      <c r="S56" s="21">
        <f t="shared" si="33"/>
        <v>8109.820000000007</v>
      </c>
      <c r="T56" s="21">
        <f t="shared" si="2"/>
        <v>13801.140000000007</v>
      </c>
      <c r="U56" s="20"/>
    </row>
    <row r="57" spans="1:21">
      <c r="A57" s="17">
        <v>40087</v>
      </c>
      <c r="B57" s="21">
        <v>103881</v>
      </c>
      <c r="C57" s="25">
        <v>10251.92</v>
      </c>
      <c r="D57" s="25">
        <v>17105.09</v>
      </c>
      <c r="E57" s="25">
        <v>13172.28</v>
      </c>
      <c r="F57" s="25">
        <v>10267.280000000001</v>
      </c>
      <c r="G57" s="30">
        <v>45844.13</v>
      </c>
      <c r="H57" s="30">
        <v>6507.74</v>
      </c>
      <c r="I57" s="30">
        <v>6783.87</v>
      </c>
      <c r="J57" s="30">
        <v>6393.72</v>
      </c>
      <c r="K57" s="30">
        <v>6660.12</v>
      </c>
      <c r="L57" s="30">
        <v>4152.7</v>
      </c>
      <c r="M57" s="25">
        <v>14791.68</v>
      </c>
      <c r="N57" s="25">
        <v>21925.94</v>
      </c>
      <c r="O57" s="21">
        <f t="shared" ref="O57:O62" si="36">SUM(C57:N57)</f>
        <v>163856.47</v>
      </c>
      <c r="P57" s="21">
        <f t="shared" si="32"/>
        <v>267737.46999999997</v>
      </c>
      <c r="Q57" s="21">
        <f t="shared" si="34"/>
        <v>963.00000000001455</v>
      </c>
      <c r="R57" s="21">
        <f t="shared" si="35"/>
        <v>7477.7599999999948</v>
      </c>
      <c r="S57" s="21">
        <f t="shared" si="33"/>
        <v>8440.7600000000093</v>
      </c>
      <c r="T57" s="21">
        <f t="shared" si="2"/>
        <v>14132.080000000009</v>
      </c>
      <c r="U57" s="20"/>
    </row>
    <row r="58" spans="1:21">
      <c r="A58" s="17">
        <v>40092</v>
      </c>
      <c r="B58" s="21">
        <v>103876.73</v>
      </c>
      <c r="C58" s="25">
        <v>10425.129999999999</v>
      </c>
      <c r="D58" s="25">
        <v>17234.28</v>
      </c>
      <c r="E58" s="25">
        <v>13282.77</v>
      </c>
      <c r="F58" s="25">
        <v>10472.43</v>
      </c>
      <c r="G58" s="30">
        <v>45286.96</v>
      </c>
      <c r="H58" s="30">
        <v>6288.59</v>
      </c>
      <c r="I58" s="30">
        <v>6595</v>
      </c>
      <c r="J58" s="30">
        <v>6229.73</v>
      </c>
      <c r="K58" s="30">
        <v>6514.18</v>
      </c>
      <c r="L58" s="30">
        <v>4036.85</v>
      </c>
      <c r="M58" s="25">
        <v>14857.57</v>
      </c>
      <c r="N58" s="25">
        <v>21603.45</v>
      </c>
      <c r="O58" s="21">
        <f t="shared" si="36"/>
        <v>162826.94</v>
      </c>
      <c r="P58" s="21">
        <f t="shared" si="32"/>
        <v>266703.67</v>
      </c>
      <c r="Q58" s="21">
        <f t="shared" si="34"/>
        <v>958.72999999999593</v>
      </c>
      <c r="R58" s="21">
        <f t="shared" si="35"/>
        <v>6448.2299999999959</v>
      </c>
      <c r="S58" s="21">
        <f t="shared" si="33"/>
        <v>7406.9599999999919</v>
      </c>
      <c r="T58" s="21">
        <f t="shared" si="2"/>
        <v>13098.279999999992</v>
      </c>
      <c r="U58" s="20"/>
    </row>
    <row r="59" spans="1:21">
      <c r="A59" s="17">
        <v>40093</v>
      </c>
      <c r="B59" s="21">
        <v>103875.87</v>
      </c>
      <c r="C59" s="25">
        <v>10500.53</v>
      </c>
      <c r="D59" s="25">
        <v>17275.259999999998</v>
      </c>
      <c r="E59" s="25">
        <v>13319.74</v>
      </c>
      <c r="F59" s="25">
        <v>10502.58</v>
      </c>
      <c r="G59" s="30">
        <v>45872.72</v>
      </c>
      <c r="H59" s="30">
        <v>6424.6</v>
      </c>
      <c r="I59" s="30">
        <v>6800.17</v>
      </c>
      <c r="J59" s="30">
        <v>6327.91</v>
      </c>
      <c r="K59" s="30">
        <v>6654.68</v>
      </c>
      <c r="L59" s="30">
        <v>4112.6099999999997</v>
      </c>
      <c r="M59" s="25">
        <v>14897.36</v>
      </c>
      <c r="N59" s="25">
        <v>21887.02</v>
      </c>
      <c r="O59" s="21">
        <f t="shared" si="36"/>
        <v>164575.18</v>
      </c>
      <c r="P59" s="21">
        <f t="shared" ref="P59:P64" si="37">O59+B59</f>
        <v>268451.05</v>
      </c>
      <c r="Q59" s="21">
        <f t="shared" si="34"/>
        <v>957.8700000000099</v>
      </c>
      <c r="R59" s="21">
        <f t="shared" si="35"/>
        <v>8196.4699999999866</v>
      </c>
      <c r="S59" s="21">
        <f t="shared" ref="S59:S64" si="38">R59+Q59</f>
        <v>9154.3399999999965</v>
      </c>
      <c r="T59" s="21">
        <f t="shared" si="2"/>
        <v>14845.659999999996</v>
      </c>
      <c r="U59" s="20"/>
    </row>
    <row r="60" spans="1:21">
      <c r="A60" s="17">
        <v>40094</v>
      </c>
      <c r="B60" s="21">
        <v>103875.02</v>
      </c>
      <c r="C60" s="25">
        <v>10508</v>
      </c>
      <c r="D60" s="25">
        <v>17281.830000000002</v>
      </c>
      <c r="E60" s="25">
        <v>13319.51</v>
      </c>
      <c r="F60" s="25">
        <v>10550.87</v>
      </c>
      <c r="G60" s="30">
        <v>45964.89</v>
      </c>
      <c r="H60" s="30">
        <v>6442.3</v>
      </c>
      <c r="I60" s="30">
        <v>6794.57</v>
      </c>
      <c r="J60" s="30">
        <v>6417.91</v>
      </c>
      <c r="K60" s="30">
        <v>6746.63</v>
      </c>
      <c r="L60" s="30">
        <v>4132.5200000000004</v>
      </c>
      <c r="M60" s="25">
        <v>14923.84</v>
      </c>
      <c r="N60" s="25">
        <v>21962.51</v>
      </c>
      <c r="O60" s="21">
        <f t="shared" si="36"/>
        <v>165045.38000000003</v>
      </c>
      <c r="P60" s="21">
        <f t="shared" si="37"/>
        <v>268920.40000000002</v>
      </c>
      <c r="Q60" s="21">
        <f t="shared" si="34"/>
        <v>957.02000000000407</v>
      </c>
      <c r="R60" s="21">
        <f t="shared" si="35"/>
        <v>8666.6700000000274</v>
      </c>
      <c r="S60" s="21">
        <f t="shared" si="38"/>
        <v>9623.6900000000314</v>
      </c>
      <c r="T60" s="21">
        <f t="shared" si="2"/>
        <v>15315.010000000031</v>
      </c>
      <c r="U60" s="20"/>
    </row>
    <row r="61" spans="1:21">
      <c r="A61" s="17">
        <v>40098</v>
      </c>
      <c r="B61" s="21">
        <v>103871.61</v>
      </c>
      <c r="C61" s="25">
        <v>10620.88</v>
      </c>
      <c r="D61" s="25">
        <v>17308.11</v>
      </c>
      <c r="E61" s="25">
        <v>13380.6</v>
      </c>
      <c r="F61" s="25">
        <v>10604.93</v>
      </c>
      <c r="G61" s="30">
        <v>46241.01</v>
      </c>
      <c r="H61" s="30">
        <v>6495.32</v>
      </c>
      <c r="I61" s="30">
        <v>6866.45</v>
      </c>
      <c r="J61" s="30">
        <v>6442.25</v>
      </c>
      <c r="K61" s="30">
        <v>6846.07</v>
      </c>
      <c r="L61" s="30">
        <v>4168.28</v>
      </c>
      <c r="M61" s="25">
        <v>14936.65</v>
      </c>
      <c r="N61" s="25">
        <v>22075.29</v>
      </c>
      <c r="O61" s="21">
        <f t="shared" si="36"/>
        <v>165985.84</v>
      </c>
      <c r="P61" s="21">
        <f t="shared" si="37"/>
        <v>269857.45</v>
      </c>
      <c r="Q61" s="21">
        <f t="shared" ref="Q61:Q66" si="39">B61-$B$4+SUM($C$15:$F$15)+($B$21-$B$22)+($B$26-$B$27)+($B$35-$B$36)+($B$54-$B$55)</f>
        <v>953.61000000000058</v>
      </c>
      <c r="R61" s="21">
        <f t="shared" ref="R61:R66" si="40">O61-$O$4-SUM($C$15:$F$15)-($B$21-$B$22)-($B$26-$B$27)-($B$35-$B$36)-($B$54-$B$55)</f>
        <v>9607.1299999999901</v>
      </c>
      <c r="S61" s="21">
        <f t="shared" si="38"/>
        <v>10560.739999999991</v>
      </c>
      <c r="T61" s="21">
        <f t="shared" si="2"/>
        <v>16252.05999999999</v>
      </c>
      <c r="U61" s="20"/>
    </row>
    <row r="62" spans="1:21">
      <c r="A62" s="17">
        <v>40100</v>
      </c>
      <c r="B62" s="21">
        <v>103869.9</v>
      </c>
      <c r="C62" s="25">
        <v>10620.7</v>
      </c>
      <c r="D62" s="25">
        <v>17286.86</v>
      </c>
      <c r="E62" s="25">
        <v>13380.14</v>
      </c>
      <c r="F62" s="25">
        <v>10574.53</v>
      </c>
      <c r="G62" s="30">
        <v>46487.03</v>
      </c>
      <c r="H62" s="30">
        <v>6560.29</v>
      </c>
      <c r="I62" s="30">
        <v>7038.27</v>
      </c>
      <c r="J62" s="30">
        <v>6614.05</v>
      </c>
      <c r="K62" s="30">
        <v>6914.95</v>
      </c>
      <c r="L62" s="30">
        <v>4232.03</v>
      </c>
      <c r="M62" s="25">
        <v>14923.1</v>
      </c>
      <c r="N62" s="25">
        <v>22226.25</v>
      </c>
      <c r="O62" s="21">
        <f t="shared" si="36"/>
        <v>166858.19999999998</v>
      </c>
      <c r="P62" s="21">
        <f t="shared" si="37"/>
        <v>270728.09999999998</v>
      </c>
      <c r="Q62" s="21">
        <f t="shared" si="39"/>
        <v>951.90000000000873</v>
      </c>
      <c r="R62" s="21">
        <f t="shared" si="40"/>
        <v>10479.489999999976</v>
      </c>
      <c r="S62" s="21">
        <f t="shared" si="38"/>
        <v>11431.389999999985</v>
      </c>
      <c r="T62" s="21">
        <f t="shared" si="2"/>
        <v>17122.709999999985</v>
      </c>
      <c r="U62" s="20"/>
    </row>
    <row r="63" spans="1:21">
      <c r="A63" s="17">
        <v>40101</v>
      </c>
      <c r="B63" s="21">
        <v>103869.04</v>
      </c>
      <c r="C63" s="25">
        <v>10567.78</v>
      </c>
      <c r="D63" s="25">
        <v>17252.16</v>
      </c>
      <c r="E63" s="25">
        <v>13355.1</v>
      </c>
      <c r="F63" s="25">
        <v>10477.709999999999</v>
      </c>
      <c r="G63" s="30">
        <v>46579.19</v>
      </c>
      <c r="H63" s="30">
        <v>6625.3</v>
      </c>
      <c r="I63" s="30">
        <v>7088.13</v>
      </c>
      <c r="J63" s="30">
        <v>6499.39</v>
      </c>
      <c r="K63" s="30">
        <v>6937.89</v>
      </c>
      <c r="L63" s="30">
        <v>4228.01</v>
      </c>
      <c r="M63" s="25">
        <v>14856.48</v>
      </c>
      <c r="N63" s="25">
        <v>22226.07</v>
      </c>
      <c r="O63" s="21">
        <f t="shared" ref="O63:O68" si="41">SUM(C63:N63)</f>
        <v>166693.21000000002</v>
      </c>
      <c r="P63" s="21">
        <f t="shared" si="37"/>
        <v>270562.25</v>
      </c>
      <c r="Q63" s="21">
        <f t="shared" si="39"/>
        <v>951.0399999999936</v>
      </c>
      <c r="R63" s="21">
        <f t="shared" si="40"/>
        <v>10314.500000000015</v>
      </c>
      <c r="S63" s="21">
        <f t="shared" si="38"/>
        <v>11265.540000000008</v>
      </c>
      <c r="T63" s="21">
        <f t="shared" si="2"/>
        <v>16956.860000000008</v>
      </c>
      <c r="U63" s="20"/>
    </row>
    <row r="64" spans="1:21">
      <c r="A64" s="17">
        <v>40106</v>
      </c>
      <c r="B64" s="21">
        <v>103864.78</v>
      </c>
      <c r="C64" s="25">
        <v>10514.51</v>
      </c>
      <c r="D64" s="25">
        <v>17181.84</v>
      </c>
      <c r="E64" s="25">
        <v>13273.36</v>
      </c>
      <c r="F64" s="25">
        <v>10495.41</v>
      </c>
      <c r="G64" s="30">
        <v>46577.279999999999</v>
      </c>
      <c r="H64" s="30">
        <v>6625.03</v>
      </c>
      <c r="I64" s="30">
        <v>6927.01</v>
      </c>
      <c r="J64" s="30">
        <v>6425.46</v>
      </c>
      <c r="K64" s="30">
        <v>6809.84</v>
      </c>
      <c r="L64" s="30">
        <v>4195.92</v>
      </c>
      <c r="M64" s="25">
        <v>14802.67</v>
      </c>
      <c r="N64" s="25">
        <v>21960.35</v>
      </c>
      <c r="O64" s="21">
        <f t="shared" si="41"/>
        <v>165788.68</v>
      </c>
      <c r="P64" s="21">
        <f t="shared" si="37"/>
        <v>269653.45999999996</v>
      </c>
      <c r="Q64" s="21">
        <f t="shared" si="39"/>
        <v>946.78000000001339</v>
      </c>
      <c r="R64" s="21">
        <f t="shared" si="40"/>
        <v>9409.9699999999866</v>
      </c>
      <c r="S64" s="21">
        <f t="shared" si="38"/>
        <v>10356.75</v>
      </c>
      <c r="T64" s="21">
        <f t="shared" si="2"/>
        <v>16048.07</v>
      </c>
      <c r="U64" s="20"/>
    </row>
    <row r="65" spans="1:21">
      <c r="A65" s="17">
        <v>40109</v>
      </c>
      <c r="B65" s="21">
        <v>103862.21</v>
      </c>
      <c r="C65" s="25">
        <v>10431.219999999999</v>
      </c>
      <c r="D65" s="25">
        <v>17160.29</v>
      </c>
      <c r="E65" s="25">
        <v>13198.28</v>
      </c>
      <c r="F65" s="25">
        <v>10422.61</v>
      </c>
      <c r="G65" s="30">
        <v>46205.99</v>
      </c>
      <c r="H65" s="30">
        <v>6553.89</v>
      </c>
      <c r="I65" s="30">
        <v>6777.1</v>
      </c>
      <c r="J65" s="30">
        <v>6286.15</v>
      </c>
      <c r="K65" s="30">
        <v>6674.25</v>
      </c>
      <c r="L65" s="30">
        <v>4128.0200000000004</v>
      </c>
      <c r="M65" s="25">
        <v>14669.31</v>
      </c>
      <c r="N65" s="25">
        <v>21676.09</v>
      </c>
      <c r="O65" s="21">
        <f t="shared" si="41"/>
        <v>164183.20000000001</v>
      </c>
      <c r="P65" s="21">
        <f t="shared" ref="P65:P70" si="42">O65+B65</f>
        <v>268045.41000000003</v>
      </c>
      <c r="Q65" s="21">
        <f t="shared" si="39"/>
        <v>944.2100000000064</v>
      </c>
      <c r="R65" s="21">
        <f t="shared" si="40"/>
        <v>7804.4900000000052</v>
      </c>
      <c r="S65" s="21">
        <f t="shared" ref="S65:S70" si="43">R65+Q65</f>
        <v>8748.7000000000116</v>
      </c>
      <c r="T65" s="21">
        <f t="shared" si="2"/>
        <v>14440.020000000011</v>
      </c>
      <c r="U65" s="20"/>
    </row>
    <row r="66" spans="1:21">
      <c r="A66" s="17">
        <v>40112</v>
      </c>
      <c r="B66" s="21">
        <v>103859.65</v>
      </c>
      <c r="C66" s="25">
        <v>10415.870000000001</v>
      </c>
      <c r="D66" s="25">
        <v>17193.759999999998</v>
      </c>
      <c r="E66" s="25">
        <v>13191.4</v>
      </c>
      <c r="F66" s="25">
        <v>10488.85</v>
      </c>
      <c r="G66" s="30">
        <v>46729.2</v>
      </c>
      <c r="H66" s="30">
        <v>6660.2</v>
      </c>
      <c r="I66" s="30">
        <v>6943.3</v>
      </c>
      <c r="J66" s="30">
        <v>6416.96</v>
      </c>
      <c r="K66" s="30">
        <v>6840.17</v>
      </c>
      <c r="L66" s="30">
        <v>4195.72</v>
      </c>
      <c r="M66" s="25">
        <v>14762.04</v>
      </c>
      <c r="N66" s="25">
        <v>21940.35</v>
      </c>
      <c r="O66" s="21">
        <f t="shared" si="41"/>
        <v>165777.82</v>
      </c>
      <c r="P66" s="21">
        <f t="shared" si="42"/>
        <v>269637.46999999997</v>
      </c>
      <c r="Q66" s="21">
        <f t="shared" si="39"/>
        <v>941.65000000000873</v>
      </c>
      <c r="R66" s="21">
        <f t="shared" si="40"/>
        <v>9399.11</v>
      </c>
      <c r="S66" s="21">
        <f t="shared" si="43"/>
        <v>10340.760000000009</v>
      </c>
      <c r="T66" s="21">
        <f t="shared" si="2"/>
        <v>16032.080000000009</v>
      </c>
      <c r="U66" s="20"/>
    </row>
    <row r="67" spans="1:21">
      <c r="A67" s="17">
        <v>40113</v>
      </c>
      <c r="B67" s="21">
        <v>103857.95</v>
      </c>
      <c r="C67" s="25">
        <v>10491.17</v>
      </c>
      <c r="D67" s="25">
        <v>17200.02</v>
      </c>
      <c r="E67" s="25">
        <v>13252.93</v>
      </c>
      <c r="F67" s="25">
        <v>10458.450000000001</v>
      </c>
      <c r="G67" s="30">
        <v>46543.37</v>
      </c>
      <c r="H67" s="30">
        <v>6630.51</v>
      </c>
      <c r="I67" s="30">
        <v>6898.82</v>
      </c>
      <c r="J67" s="30">
        <v>6343.19</v>
      </c>
      <c r="K67" s="30">
        <v>6865.61</v>
      </c>
      <c r="L67" s="30">
        <v>4171.72</v>
      </c>
      <c r="M67" s="25">
        <v>14735.2</v>
      </c>
      <c r="N67" s="25">
        <v>21864.33</v>
      </c>
      <c r="O67" s="21">
        <f t="shared" si="41"/>
        <v>165455.32</v>
      </c>
      <c r="P67" s="21">
        <f t="shared" si="42"/>
        <v>269313.27</v>
      </c>
      <c r="Q67" s="21">
        <f t="shared" ref="Q67:Q72" si="44">B67-$B$4+SUM($C$15:$F$15)+($B$21-$B$22)+($B$26-$B$27)+($B$35-$B$36)+($B$54-$B$55)</f>
        <v>939.94999999999709</v>
      </c>
      <c r="R67" s="21">
        <f t="shared" ref="R67:R72" si="45">O67-$O$4-SUM($C$15:$F$15)-($B$21-$B$22)-($B$26-$B$27)-($B$35-$B$36)-($B$54-$B$55)</f>
        <v>9076.61</v>
      </c>
      <c r="S67" s="21">
        <f t="shared" si="43"/>
        <v>10016.559999999998</v>
      </c>
      <c r="T67" s="21">
        <f t="shared" si="2"/>
        <v>15707.879999999997</v>
      </c>
      <c r="U67" s="20"/>
    </row>
    <row r="68" spans="1:21">
      <c r="A68" s="17">
        <v>40119</v>
      </c>
      <c r="B68" s="21">
        <v>103853.68</v>
      </c>
      <c r="C68" s="25">
        <v>10490.74</v>
      </c>
      <c r="D68" s="25">
        <v>17232.88</v>
      </c>
      <c r="E68" s="25">
        <v>13264.18</v>
      </c>
      <c r="F68" s="25">
        <v>10536.61</v>
      </c>
      <c r="G68" s="30">
        <v>45955.45</v>
      </c>
      <c r="H68" s="30">
        <v>6435.06</v>
      </c>
      <c r="I68" s="30">
        <v>6532.54</v>
      </c>
      <c r="J68" s="30">
        <v>6228.35</v>
      </c>
      <c r="K68" s="30">
        <v>6522.95</v>
      </c>
      <c r="L68" s="30">
        <v>4051.91</v>
      </c>
      <c r="M68" s="25">
        <v>14787.79</v>
      </c>
      <c r="N68" s="25">
        <v>21504.09</v>
      </c>
      <c r="O68" s="21">
        <f t="shared" si="41"/>
        <v>163542.54999999999</v>
      </c>
      <c r="P68" s="21">
        <f t="shared" si="42"/>
        <v>267396.23</v>
      </c>
      <c r="Q68" s="21">
        <f t="shared" si="44"/>
        <v>935.68000000000757</v>
      </c>
      <c r="R68" s="21">
        <f t="shared" si="45"/>
        <v>7163.839999999982</v>
      </c>
      <c r="S68" s="21">
        <f t="shared" si="43"/>
        <v>8099.5199999999895</v>
      </c>
      <c r="T68" s="21">
        <f t="shared" si="2"/>
        <v>13790.839999999989</v>
      </c>
      <c r="U68" s="20"/>
    </row>
    <row r="69" spans="1:21">
      <c r="A69" s="17">
        <v>40123</v>
      </c>
      <c r="B69" s="21">
        <v>103850.26</v>
      </c>
      <c r="C69" s="25">
        <v>10384.74</v>
      </c>
      <c r="D69" s="25">
        <v>17142.259999999998</v>
      </c>
      <c r="E69" s="25">
        <v>13213.68</v>
      </c>
      <c r="F69" s="25">
        <v>10379.09</v>
      </c>
      <c r="G69" s="30">
        <v>45583.839999999997</v>
      </c>
      <c r="H69" s="30">
        <v>6423.02</v>
      </c>
      <c r="I69" s="30">
        <v>6504.6</v>
      </c>
      <c r="J69" s="30">
        <v>6105.38</v>
      </c>
      <c r="K69" s="30">
        <v>6428.21</v>
      </c>
      <c r="L69" s="30">
        <v>4023.86</v>
      </c>
      <c r="M69" s="25">
        <v>14508.04</v>
      </c>
      <c r="N69" s="25">
        <v>21238.61</v>
      </c>
      <c r="O69" s="21">
        <f t="shared" ref="O69:O74" si="46">SUM(C69:N69)</f>
        <v>161935.33000000002</v>
      </c>
      <c r="P69" s="21">
        <f t="shared" si="42"/>
        <v>265785.59000000003</v>
      </c>
      <c r="Q69" s="21">
        <f t="shared" si="44"/>
        <v>932.25999999999476</v>
      </c>
      <c r="R69" s="21">
        <f t="shared" si="45"/>
        <v>5556.6200000000099</v>
      </c>
      <c r="S69" s="21">
        <f t="shared" si="43"/>
        <v>6488.8800000000047</v>
      </c>
      <c r="T69" s="21">
        <f t="shared" si="2"/>
        <v>12180.200000000004</v>
      </c>
      <c r="U69" s="20"/>
    </row>
    <row r="70" spans="1:21">
      <c r="A70" s="17">
        <v>40126</v>
      </c>
      <c r="B70" s="21">
        <v>103847.7</v>
      </c>
      <c r="C70" s="25">
        <v>10407.120000000001</v>
      </c>
      <c r="D70" s="25">
        <v>17100.09</v>
      </c>
      <c r="E70" s="25">
        <v>13206.8</v>
      </c>
      <c r="F70" s="25">
        <v>10469.51</v>
      </c>
      <c r="G70" s="30">
        <v>45613.56</v>
      </c>
      <c r="H70" s="30">
        <v>6405.12</v>
      </c>
      <c r="I70" s="30">
        <v>6471.17</v>
      </c>
      <c r="J70" s="30">
        <v>6219.8</v>
      </c>
      <c r="K70" s="30">
        <v>6566.01</v>
      </c>
      <c r="L70" s="30">
        <v>4035.72</v>
      </c>
      <c r="M70" s="25">
        <v>14587.47</v>
      </c>
      <c r="N70" s="25">
        <v>21275.91</v>
      </c>
      <c r="O70" s="21">
        <f t="shared" si="46"/>
        <v>162358.27999999997</v>
      </c>
      <c r="P70" s="21">
        <f t="shared" si="42"/>
        <v>266205.98</v>
      </c>
      <c r="Q70" s="21">
        <f t="shared" si="44"/>
        <v>929.69999999999709</v>
      </c>
      <c r="R70" s="21">
        <f t="shared" si="45"/>
        <v>5979.5699999999633</v>
      </c>
      <c r="S70" s="21">
        <f t="shared" si="43"/>
        <v>6909.2699999999604</v>
      </c>
      <c r="T70" s="21">
        <f t="shared" si="2"/>
        <v>12600.58999999996</v>
      </c>
      <c r="U70" s="20"/>
    </row>
    <row r="71" spans="1:21">
      <c r="A71" s="17">
        <v>40130</v>
      </c>
      <c r="B71" s="21">
        <v>103844.29</v>
      </c>
      <c r="C71" s="25">
        <v>10610.54</v>
      </c>
      <c r="D71" s="25">
        <v>17270.75</v>
      </c>
      <c r="E71" s="25">
        <v>13249.27</v>
      </c>
      <c r="F71" s="25">
        <v>10535.65</v>
      </c>
      <c r="G71" s="30">
        <v>46722.29</v>
      </c>
      <c r="H71" s="30">
        <v>6647.38</v>
      </c>
      <c r="I71" s="30">
        <v>6753.75</v>
      </c>
      <c r="J71" s="30">
        <v>6399.64</v>
      </c>
      <c r="K71" s="30">
        <v>6770.18</v>
      </c>
      <c r="L71" s="30">
        <v>4159.21</v>
      </c>
      <c r="M71" s="25">
        <v>14680.07</v>
      </c>
      <c r="N71" s="25">
        <v>21766.9</v>
      </c>
      <c r="O71" s="21">
        <f t="shared" si="46"/>
        <v>165565.63</v>
      </c>
      <c r="P71" s="21">
        <f t="shared" ref="P71:P76" si="47">O71+B71</f>
        <v>269409.91999999998</v>
      </c>
      <c r="Q71" s="21">
        <f t="shared" si="44"/>
        <v>926.2899999999936</v>
      </c>
      <c r="R71" s="21">
        <f t="shared" si="45"/>
        <v>9186.9199999999983</v>
      </c>
      <c r="S71" s="21">
        <f t="shared" ref="S71:S76" si="48">R71+Q71</f>
        <v>10113.209999999992</v>
      </c>
      <c r="T71" s="21">
        <f t="shared" si="2"/>
        <v>15804.529999999992</v>
      </c>
      <c r="U71" s="20"/>
    </row>
    <row r="72" spans="1:21">
      <c r="A72" s="17">
        <v>40135</v>
      </c>
      <c r="B72" s="21">
        <v>103909.67</v>
      </c>
      <c r="C72" s="25">
        <v>10549.73</v>
      </c>
      <c r="D72" s="25">
        <v>17296.71</v>
      </c>
      <c r="E72" s="25">
        <v>13241.93</v>
      </c>
      <c r="F72" s="25">
        <v>10613.8</v>
      </c>
      <c r="G72" s="30">
        <v>47213.78</v>
      </c>
      <c r="H72" s="30">
        <v>6741.73</v>
      </c>
      <c r="I72" s="30">
        <v>6703.57</v>
      </c>
      <c r="J72" s="30">
        <v>6374.83</v>
      </c>
      <c r="K72" s="30">
        <v>6752.02</v>
      </c>
      <c r="L72" s="30">
        <v>4171</v>
      </c>
      <c r="M72" s="25">
        <v>14772.55</v>
      </c>
      <c r="N72" s="25">
        <v>21898.38</v>
      </c>
      <c r="O72" s="21">
        <f t="shared" si="46"/>
        <v>166330.03</v>
      </c>
      <c r="P72" s="21">
        <f t="shared" si="47"/>
        <v>270239.7</v>
      </c>
      <c r="Q72" s="21">
        <f t="shared" si="44"/>
        <v>991.66999999999825</v>
      </c>
      <c r="R72" s="21">
        <f t="shared" si="45"/>
        <v>9951.3199999999924</v>
      </c>
      <c r="S72" s="21">
        <f t="shared" si="48"/>
        <v>10942.989999999991</v>
      </c>
      <c r="T72" s="21">
        <f t="shared" si="2"/>
        <v>16634.30999999999</v>
      </c>
      <c r="U72" s="20"/>
    </row>
    <row r="73" spans="1:21">
      <c r="A73" s="17">
        <v>40143</v>
      </c>
      <c r="B73" s="21">
        <v>103902.83</v>
      </c>
      <c r="C73" s="25">
        <v>10571.68</v>
      </c>
      <c r="D73" s="25">
        <v>17472.97</v>
      </c>
      <c r="E73" s="25">
        <v>13357.82</v>
      </c>
      <c r="F73" s="25">
        <v>10625.19</v>
      </c>
      <c r="G73" s="30">
        <v>47241.52</v>
      </c>
      <c r="H73" s="30">
        <v>6711.72</v>
      </c>
      <c r="I73" s="30">
        <v>6747.48</v>
      </c>
      <c r="J73" s="30">
        <v>6390.77</v>
      </c>
      <c r="K73" s="30">
        <v>6766.9</v>
      </c>
      <c r="L73" s="30">
        <v>4170.7299999999996</v>
      </c>
      <c r="M73" s="25">
        <v>14957.71</v>
      </c>
      <c r="N73" s="25">
        <v>22029.31</v>
      </c>
      <c r="O73" s="21">
        <f t="shared" si="46"/>
        <v>167043.79999999999</v>
      </c>
      <c r="P73" s="21">
        <f t="shared" si="47"/>
        <v>270946.63</v>
      </c>
      <c r="Q73" s="21">
        <f t="shared" ref="Q73:Q78" si="49">B73-$B$4+SUM($C$15:$F$15)+($B$21-$B$22)+($B$26-$B$27)+($B$35-$B$36)+($B$54-$B$55)</f>
        <v>984.83000000000175</v>
      </c>
      <c r="R73" s="21">
        <f t="shared" ref="R73:R78" si="50">O73-$O$4-SUM($C$15:$F$15)-($B$21-$B$22)-($B$26-$B$27)-($B$35-$B$36)-($B$54-$B$55)</f>
        <v>10665.089999999982</v>
      </c>
      <c r="S73" s="21">
        <f t="shared" si="48"/>
        <v>11649.919999999984</v>
      </c>
      <c r="T73" s="21">
        <f t="shared" si="2"/>
        <v>17341.239999999983</v>
      </c>
      <c r="U73" s="20"/>
    </row>
    <row r="74" spans="1:21">
      <c r="A74" s="17">
        <v>40147</v>
      </c>
      <c r="B74" s="21">
        <v>103899.42</v>
      </c>
      <c r="C74" s="25">
        <v>10684.51</v>
      </c>
      <c r="D74" s="25">
        <v>17512.96</v>
      </c>
      <c r="E74" s="25">
        <v>13418.85</v>
      </c>
      <c r="F74" s="25">
        <v>10661.1</v>
      </c>
      <c r="G74" s="30">
        <v>46530.75</v>
      </c>
      <c r="H74" s="30">
        <v>6534.1</v>
      </c>
      <c r="I74" s="30">
        <v>6603.11</v>
      </c>
      <c r="J74" s="30">
        <v>6374.2</v>
      </c>
      <c r="K74" s="30">
        <v>6559.77</v>
      </c>
      <c r="L74" s="30">
        <v>4102.8100000000004</v>
      </c>
      <c r="M74" s="25">
        <v>14943.93</v>
      </c>
      <c r="N74" s="25">
        <v>21763.86</v>
      </c>
      <c r="O74" s="21">
        <f t="shared" si="46"/>
        <v>165689.95000000001</v>
      </c>
      <c r="P74" s="21">
        <f t="shared" si="47"/>
        <v>269589.37</v>
      </c>
      <c r="Q74" s="21">
        <f t="shared" si="49"/>
        <v>981.41999999999825</v>
      </c>
      <c r="R74" s="21">
        <f t="shared" si="50"/>
        <v>9311.2400000000052</v>
      </c>
      <c r="S74" s="21">
        <f t="shared" si="48"/>
        <v>10292.660000000003</v>
      </c>
      <c r="T74" s="21">
        <f t="shared" si="2"/>
        <v>15983.980000000003</v>
      </c>
      <c r="U74" s="20"/>
    </row>
    <row r="75" spans="1:21">
      <c r="A75" s="17">
        <v>40148</v>
      </c>
      <c r="B75" s="21">
        <v>103898.56</v>
      </c>
      <c r="C75" s="25">
        <v>10639.15</v>
      </c>
      <c r="D75" s="25">
        <v>17498.900000000001</v>
      </c>
      <c r="E75" s="25">
        <v>13400.03</v>
      </c>
      <c r="F75" s="25">
        <v>10648.93</v>
      </c>
      <c r="G75" s="30">
        <v>46592.04</v>
      </c>
      <c r="H75" s="30">
        <v>6545.87</v>
      </c>
      <c r="I75" s="30">
        <v>6636.32</v>
      </c>
      <c r="J75" s="30">
        <v>6398.69</v>
      </c>
      <c r="K75" s="30">
        <v>6735.97</v>
      </c>
      <c r="L75" s="30">
        <v>4122.71</v>
      </c>
      <c r="M75" s="25">
        <v>14943.8</v>
      </c>
      <c r="N75" s="25">
        <v>21820.41</v>
      </c>
      <c r="O75" s="21">
        <f t="shared" ref="O75:O80" si="51">SUM(C75:N75)</f>
        <v>165982.82</v>
      </c>
      <c r="P75" s="21">
        <f t="shared" si="47"/>
        <v>269881.38</v>
      </c>
      <c r="Q75" s="21">
        <f t="shared" si="49"/>
        <v>980.56000000001222</v>
      </c>
      <c r="R75" s="21">
        <f t="shared" si="50"/>
        <v>9604.11</v>
      </c>
      <c r="S75" s="21">
        <f t="shared" si="48"/>
        <v>10584.670000000013</v>
      </c>
      <c r="T75" s="21">
        <f t="shared" si="2"/>
        <v>16275.990000000013</v>
      </c>
      <c r="U75" s="20"/>
    </row>
    <row r="76" spans="1:21">
      <c r="A76" s="17">
        <v>40154</v>
      </c>
      <c r="B76" s="21">
        <v>103893.44</v>
      </c>
      <c r="C76" s="25">
        <v>10600.9</v>
      </c>
      <c r="D76" s="25">
        <v>17448.93</v>
      </c>
      <c r="E76" s="25">
        <v>13361.48</v>
      </c>
      <c r="F76" s="25">
        <v>10587.97</v>
      </c>
      <c r="G76" s="30">
        <v>47175.58</v>
      </c>
      <c r="H76" s="30">
        <v>6717.03</v>
      </c>
      <c r="I76" s="30">
        <v>6780.13</v>
      </c>
      <c r="J76" s="30">
        <v>6398.38</v>
      </c>
      <c r="K76" s="30">
        <v>6873.57</v>
      </c>
      <c r="L76" s="30">
        <v>4190.28</v>
      </c>
      <c r="M76" s="25">
        <v>14823.42</v>
      </c>
      <c r="N76" s="25">
        <v>22008.41</v>
      </c>
      <c r="O76" s="21">
        <f t="shared" si="51"/>
        <v>166966.08000000002</v>
      </c>
      <c r="P76" s="21">
        <f t="shared" si="47"/>
        <v>270859.52000000002</v>
      </c>
      <c r="Q76" s="21">
        <f t="shared" si="49"/>
        <v>975.44000000001688</v>
      </c>
      <c r="R76" s="21">
        <f t="shared" si="50"/>
        <v>10587.37000000001</v>
      </c>
      <c r="S76" s="21">
        <f t="shared" si="48"/>
        <v>11562.810000000027</v>
      </c>
      <c r="T76" s="21">
        <f t="shared" si="2"/>
        <v>17254.130000000026</v>
      </c>
      <c r="U76" s="20"/>
    </row>
    <row r="77" spans="1:21">
      <c r="A77" s="17">
        <v>40161</v>
      </c>
      <c r="B77" s="21">
        <v>103887.46</v>
      </c>
      <c r="C77" s="25">
        <v>10502.21</v>
      </c>
      <c r="D77" s="25">
        <v>17357.419999999998</v>
      </c>
      <c r="E77" s="25">
        <v>13279.34</v>
      </c>
      <c r="F77" s="25">
        <v>10557.14</v>
      </c>
      <c r="G77" s="30">
        <v>46864.55</v>
      </c>
      <c r="H77" s="30">
        <v>6639.78</v>
      </c>
      <c r="I77" s="30">
        <v>6702.13</v>
      </c>
      <c r="J77" s="30">
        <v>6553.46</v>
      </c>
      <c r="K77" s="30">
        <v>6924.26</v>
      </c>
      <c r="L77" s="30">
        <v>4194.03</v>
      </c>
      <c r="M77" s="25">
        <v>14716.21</v>
      </c>
      <c r="N77" s="25">
        <v>21874.79</v>
      </c>
      <c r="O77" s="21">
        <f t="shared" si="51"/>
        <v>166165.32</v>
      </c>
      <c r="P77" s="21">
        <f t="shared" ref="P77:P82" si="52">O77+B77</f>
        <v>270052.78000000003</v>
      </c>
      <c r="Q77" s="21">
        <f t="shared" si="49"/>
        <v>969.4600000000064</v>
      </c>
      <c r="R77" s="21">
        <f t="shared" si="50"/>
        <v>9786.61</v>
      </c>
      <c r="S77" s="21">
        <f t="shared" ref="S77:S82" si="53">R77+Q77</f>
        <v>10756.070000000007</v>
      </c>
      <c r="T77" s="21">
        <f t="shared" si="2"/>
        <v>16447.390000000007</v>
      </c>
      <c r="U77" s="20"/>
    </row>
    <row r="78" spans="1:21">
      <c r="A78" s="17">
        <v>40176</v>
      </c>
      <c r="B78" s="21">
        <v>103874.66</v>
      </c>
      <c r="C78" s="25">
        <v>10357.59</v>
      </c>
      <c r="D78" s="25">
        <v>17394</v>
      </c>
      <c r="E78" s="25">
        <v>13164.45</v>
      </c>
      <c r="F78" s="25">
        <v>10392.700000000001</v>
      </c>
      <c r="G78" s="30">
        <v>47228.71</v>
      </c>
      <c r="H78" s="30">
        <v>6786.75</v>
      </c>
      <c r="I78" s="30">
        <v>6823.25</v>
      </c>
      <c r="J78" s="30">
        <v>6814.43</v>
      </c>
      <c r="K78" s="30">
        <v>7028.11</v>
      </c>
      <c r="L78" s="30">
        <v>4297.1499999999996</v>
      </c>
      <c r="M78" s="25">
        <v>14714.4</v>
      </c>
      <c r="N78" s="25">
        <v>22136.76</v>
      </c>
      <c r="O78" s="21">
        <f t="shared" si="51"/>
        <v>167138.30000000002</v>
      </c>
      <c r="P78" s="21">
        <f t="shared" si="52"/>
        <v>271012.96000000002</v>
      </c>
      <c r="Q78" s="21">
        <f t="shared" si="49"/>
        <v>956.66000000001804</v>
      </c>
      <c r="R78" s="21">
        <f t="shared" si="50"/>
        <v>10759.590000000011</v>
      </c>
      <c r="S78" s="21">
        <f t="shared" si="53"/>
        <v>11716.250000000029</v>
      </c>
      <c r="T78" s="21">
        <f t="shared" si="2"/>
        <v>17407.570000000029</v>
      </c>
      <c r="U78" s="20"/>
    </row>
    <row r="79" spans="1:21">
      <c r="A79" s="17">
        <v>40184</v>
      </c>
      <c r="B79" s="21">
        <v>103867.83</v>
      </c>
      <c r="C79" s="25">
        <v>10485.14</v>
      </c>
      <c r="D79" s="25">
        <v>17515.16</v>
      </c>
      <c r="E79" s="25">
        <v>13224.54</v>
      </c>
      <c r="F79" s="25">
        <v>10452.44</v>
      </c>
      <c r="G79" s="30">
        <v>47934.6</v>
      </c>
      <c r="H79" s="30">
        <v>6940</v>
      </c>
      <c r="I79" s="30">
        <v>6972.45</v>
      </c>
      <c r="J79" s="30">
        <v>6846.7</v>
      </c>
      <c r="K79" s="30">
        <v>7318.76</v>
      </c>
      <c r="L79" s="30">
        <v>4376.59</v>
      </c>
      <c r="M79" s="25">
        <v>14806.47</v>
      </c>
      <c r="N79" s="25">
        <v>22437.75</v>
      </c>
      <c r="O79" s="21">
        <f t="shared" si="51"/>
        <v>169310.6</v>
      </c>
      <c r="P79" s="21">
        <f t="shared" si="52"/>
        <v>273178.43</v>
      </c>
      <c r="Q79" s="21">
        <f t="shared" ref="Q79:Q84" si="54">B79-$B$4+SUM($C$15:$F$15)+($B$21-$B$22)+($B$26-$B$27)+($B$35-$B$36)+($B$54-$B$55)</f>
        <v>949.83000000000175</v>
      </c>
      <c r="R79" s="21">
        <f t="shared" ref="R79:R84" si="55">O79-$O$4-SUM($C$15:$F$15)-($B$21-$B$22)-($B$26-$B$27)-($B$35-$B$36)-($B$54-$B$55)</f>
        <v>12931.89</v>
      </c>
      <c r="S79" s="21">
        <f t="shared" si="53"/>
        <v>13881.720000000001</v>
      </c>
      <c r="T79" s="21">
        <f t="shared" si="2"/>
        <v>19573.04</v>
      </c>
      <c r="U79" s="20"/>
    </row>
    <row r="80" spans="1:21">
      <c r="A80" s="17">
        <v>40197</v>
      </c>
      <c r="B80" s="21">
        <v>103926.34</v>
      </c>
      <c r="C80" s="25">
        <v>10566.99</v>
      </c>
      <c r="D80" s="25">
        <v>17923.13</v>
      </c>
      <c r="E80" s="25">
        <v>13500.12</v>
      </c>
      <c r="F80" s="25">
        <v>10686.93</v>
      </c>
      <c r="G80" s="30">
        <v>48083.59</v>
      </c>
      <c r="H80" s="30">
        <v>6915.62</v>
      </c>
      <c r="I80" s="30">
        <v>6833.16</v>
      </c>
      <c r="J80" s="30">
        <v>6788.72</v>
      </c>
      <c r="K80" s="30">
        <v>7210.74</v>
      </c>
      <c r="L80" s="30">
        <v>4340.25</v>
      </c>
      <c r="M80" s="25">
        <v>15070.69</v>
      </c>
      <c r="N80" s="25">
        <v>22681.06</v>
      </c>
      <c r="O80" s="21">
        <f t="shared" si="51"/>
        <v>170601</v>
      </c>
      <c r="P80" s="21">
        <f t="shared" si="52"/>
        <v>274527.33999999997</v>
      </c>
      <c r="Q80" s="21">
        <f t="shared" si="54"/>
        <v>1008.3400000000111</v>
      </c>
      <c r="R80" s="21">
        <f t="shared" si="55"/>
        <v>14222.289999999964</v>
      </c>
      <c r="S80" s="21">
        <f t="shared" si="53"/>
        <v>15230.629999999976</v>
      </c>
      <c r="T80" s="21">
        <f t="shared" si="2"/>
        <v>20921.949999999975</v>
      </c>
      <c r="U80" s="20"/>
    </row>
    <row r="81" spans="1:21">
      <c r="A81" s="17">
        <v>40212</v>
      </c>
      <c r="B81" s="21">
        <v>103913.53</v>
      </c>
      <c r="C81" s="25">
        <v>10399.77</v>
      </c>
      <c r="D81" s="25">
        <v>17849.689999999999</v>
      </c>
      <c r="E81" s="25">
        <v>13589.45</v>
      </c>
      <c r="F81" s="25">
        <v>10522.52</v>
      </c>
      <c r="G81" s="30">
        <v>46814.09</v>
      </c>
      <c r="H81" s="30">
        <v>6642.9</v>
      </c>
      <c r="I81" s="30">
        <v>6599.58</v>
      </c>
      <c r="J81" s="30">
        <v>6673.39</v>
      </c>
      <c r="K81" s="30">
        <v>6768.17</v>
      </c>
      <c r="L81" s="30">
        <v>4204.2299999999996</v>
      </c>
      <c r="M81" s="25">
        <v>15002.39</v>
      </c>
      <c r="N81" s="25">
        <v>22186.9</v>
      </c>
      <c r="O81" s="21">
        <f t="shared" ref="O81:O86" si="56">SUM(C81:N81)</f>
        <v>167253.07999999999</v>
      </c>
      <c r="P81" s="21">
        <f t="shared" si="52"/>
        <v>271166.61</v>
      </c>
      <c r="Q81" s="21">
        <f t="shared" si="54"/>
        <v>995.53000000001339</v>
      </c>
      <c r="R81" s="21">
        <f t="shared" si="55"/>
        <v>10874.369999999981</v>
      </c>
      <c r="S81" s="21">
        <f t="shared" si="53"/>
        <v>11869.899999999994</v>
      </c>
      <c r="T81" s="21">
        <f t="shared" si="2"/>
        <v>17561.219999999994</v>
      </c>
      <c r="U81" s="20"/>
    </row>
    <row r="82" spans="1:21">
      <c r="A82" s="17">
        <v>40239</v>
      </c>
      <c r="B82" s="21">
        <v>103960.05</v>
      </c>
      <c r="C82" s="25">
        <v>10284.36</v>
      </c>
      <c r="D82" s="25">
        <v>17779.36</v>
      </c>
      <c r="E82" s="25">
        <v>13471.78</v>
      </c>
      <c r="F82" s="25">
        <v>10266.540000000001</v>
      </c>
      <c r="G82" s="30">
        <v>47235.07</v>
      </c>
      <c r="H82" s="30">
        <v>6806.87</v>
      </c>
      <c r="I82" s="30">
        <v>6742.16</v>
      </c>
      <c r="J82" s="30">
        <v>7317.84</v>
      </c>
      <c r="K82" s="30">
        <v>7432.87</v>
      </c>
      <c r="L82" s="30">
        <v>4410.47</v>
      </c>
      <c r="M82" s="25">
        <v>14746.64</v>
      </c>
      <c r="N82" s="25">
        <v>22484.29</v>
      </c>
      <c r="O82" s="21">
        <f t="shared" si="56"/>
        <v>168978.24999999997</v>
      </c>
      <c r="P82" s="21">
        <f t="shared" si="52"/>
        <v>272938.3</v>
      </c>
      <c r="Q82" s="21">
        <f t="shared" si="54"/>
        <v>1042.0500000000029</v>
      </c>
      <c r="R82" s="21">
        <f t="shared" si="55"/>
        <v>12599.539999999964</v>
      </c>
      <c r="S82" s="21">
        <f t="shared" si="53"/>
        <v>13641.589999999967</v>
      </c>
      <c r="T82" s="21">
        <f t="shared" si="2"/>
        <v>19332.909999999967</v>
      </c>
      <c r="U82" s="20"/>
    </row>
    <row r="83" spans="1:21">
      <c r="A83" s="17">
        <v>40245</v>
      </c>
      <c r="B83" s="21">
        <v>103954.93</v>
      </c>
      <c r="C83" s="25">
        <v>10434.65</v>
      </c>
      <c r="D83" s="25">
        <v>17942.13</v>
      </c>
      <c r="E83" s="25">
        <v>13556.97</v>
      </c>
      <c r="F83" s="25">
        <v>10362.65</v>
      </c>
      <c r="G83" s="30">
        <v>48280.3</v>
      </c>
      <c r="H83" s="30">
        <v>7042.88</v>
      </c>
      <c r="I83" s="30">
        <v>6924.64</v>
      </c>
      <c r="J83" s="30">
        <v>7358.36</v>
      </c>
      <c r="K83" s="30">
        <v>7521.84</v>
      </c>
      <c r="L83" s="30">
        <v>4505.87</v>
      </c>
      <c r="M83" s="25">
        <v>14918.61</v>
      </c>
      <c r="N83" s="25">
        <v>22898.84</v>
      </c>
      <c r="O83" s="21">
        <f t="shared" si="56"/>
        <v>171747.74000000002</v>
      </c>
      <c r="P83" s="21">
        <f t="shared" ref="P83:P89" si="57">O83+B83</f>
        <v>275702.67000000004</v>
      </c>
      <c r="Q83" s="21">
        <f t="shared" si="54"/>
        <v>1036.9300000000076</v>
      </c>
      <c r="R83" s="21">
        <f t="shared" si="55"/>
        <v>15369.030000000013</v>
      </c>
      <c r="S83" s="21">
        <f t="shared" ref="S83:S89" si="58">R83+Q83</f>
        <v>16405.960000000021</v>
      </c>
      <c r="T83" s="21">
        <f t="shared" si="2"/>
        <v>22097.280000000021</v>
      </c>
      <c r="U83" s="20"/>
    </row>
    <row r="84" spans="1:21">
      <c r="A84" s="17">
        <v>40254</v>
      </c>
      <c r="B84" s="21">
        <v>103947.24</v>
      </c>
      <c r="C84" s="25">
        <v>10260.48</v>
      </c>
      <c r="D84" s="25">
        <v>18021.57</v>
      </c>
      <c r="E84" s="25">
        <v>13604.34</v>
      </c>
      <c r="F84" s="25">
        <v>10337.73</v>
      </c>
      <c r="G84" s="30">
        <v>48492.39</v>
      </c>
      <c r="H84" s="30">
        <v>7107.34</v>
      </c>
      <c r="I84" s="30">
        <v>7068.15</v>
      </c>
      <c r="J84" s="30">
        <v>7488.62</v>
      </c>
      <c r="K84" s="30">
        <v>7592.74</v>
      </c>
      <c r="L84" s="30">
        <v>4569.2700000000004</v>
      </c>
      <c r="M84" s="25">
        <v>14944.07</v>
      </c>
      <c r="N84" s="25">
        <v>23086.06</v>
      </c>
      <c r="O84" s="21">
        <f t="shared" si="56"/>
        <v>172572.75999999998</v>
      </c>
      <c r="P84" s="21">
        <f t="shared" si="57"/>
        <v>276520</v>
      </c>
      <c r="Q84" s="21">
        <f t="shared" si="54"/>
        <v>1029.2400000000052</v>
      </c>
      <c r="R84" s="21">
        <f t="shared" si="55"/>
        <v>16194.049999999974</v>
      </c>
      <c r="S84" s="21">
        <f t="shared" si="58"/>
        <v>17223.289999999979</v>
      </c>
      <c r="T84" s="21">
        <f t="shared" si="2"/>
        <v>22914.609999999979</v>
      </c>
      <c r="U84" s="20"/>
    </row>
    <row r="85" spans="1:21">
      <c r="A85" s="17">
        <v>40266</v>
      </c>
      <c r="B85" s="21">
        <v>103936.99</v>
      </c>
      <c r="C85" s="25">
        <v>10425.31</v>
      </c>
      <c r="D85" s="25">
        <v>18182.330000000002</v>
      </c>
      <c r="E85" s="25">
        <v>13700.44</v>
      </c>
      <c r="F85" s="25">
        <v>10433.32</v>
      </c>
      <c r="G85" s="30">
        <v>49134.52</v>
      </c>
      <c r="H85" s="30">
        <v>7254.33</v>
      </c>
      <c r="I85" s="30">
        <v>7156.07</v>
      </c>
      <c r="J85" s="30">
        <v>7741.29</v>
      </c>
      <c r="K85" s="30">
        <v>7900.78</v>
      </c>
      <c r="L85" s="30">
        <v>4668.3999999999996</v>
      </c>
      <c r="M85" s="25">
        <v>14995.73</v>
      </c>
      <c r="N85" s="25">
        <v>23386.03</v>
      </c>
      <c r="O85" s="21">
        <f t="shared" si="56"/>
        <v>174978.55000000002</v>
      </c>
      <c r="P85" s="21">
        <f t="shared" si="57"/>
        <v>278915.54000000004</v>
      </c>
      <c r="Q85" s="21">
        <f>B85-$B$4+SUM($C$15:$F$15)+($B$21-$B$22)+($B$26-$B$27)+($B$35-$B$36)+($B$54-$B$55)</f>
        <v>1018.9900000000052</v>
      </c>
      <c r="R85" s="21">
        <f>O85-$O$4-SUM($C$15:$F$15)-($B$21-$B$22)-($B$26-$B$27)-($B$35-$B$36)-($B$54-$B$55)</f>
        <v>18599.840000000011</v>
      </c>
      <c r="S85" s="21">
        <f t="shared" si="58"/>
        <v>19618.830000000016</v>
      </c>
      <c r="T85" s="21">
        <f t="shared" si="2"/>
        <v>25310.150000000016</v>
      </c>
      <c r="U85" s="20"/>
    </row>
    <row r="86" spans="1:21">
      <c r="A86" s="17">
        <v>40284</v>
      </c>
      <c r="B86" s="21">
        <v>103991.17</v>
      </c>
      <c r="C86" s="25">
        <v>10597.12</v>
      </c>
      <c r="D86" s="25">
        <v>18389.05</v>
      </c>
      <c r="E86" s="25">
        <v>13850.7</v>
      </c>
      <c r="F86" s="25">
        <v>10528.37</v>
      </c>
      <c r="G86" s="30">
        <v>49897.27</v>
      </c>
      <c r="H86" s="30">
        <v>7395.01</v>
      </c>
      <c r="I86" s="30">
        <v>7132.86</v>
      </c>
      <c r="J86" s="30">
        <v>7707.45</v>
      </c>
      <c r="K86" s="30">
        <v>7958.29</v>
      </c>
      <c r="L86" s="30">
        <v>4699.58</v>
      </c>
      <c r="M86" s="25">
        <v>15099.75</v>
      </c>
      <c r="N86" s="25">
        <v>23477.01</v>
      </c>
      <c r="O86" s="21">
        <f t="shared" si="56"/>
        <v>176732.46</v>
      </c>
      <c r="P86" s="21">
        <f t="shared" si="57"/>
        <v>280723.63</v>
      </c>
      <c r="Q86" s="21">
        <f>B86-$B$4+SUM($C$15:$F$15)+($B$21-$B$22)+($B$26-$B$27)+($B$35-$B$36)+($B$54-$B$55)</f>
        <v>1073.1699999999983</v>
      </c>
      <c r="R86" s="21">
        <f>O86-$O$4-SUM($C$15:$F$15)-($B$21-$B$22)-($B$26-$B$27)-($B$35-$B$36)-($B$54-$B$55)</f>
        <v>20353.749999999985</v>
      </c>
      <c r="S86" s="21">
        <f t="shared" si="58"/>
        <v>21426.919999999984</v>
      </c>
      <c r="T86" s="21">
        <f t="shared" si="2"/>
        <v>27118.239999999983</v>
      </c>
      <c r="U86" s="20"/>
    </row>
    <row r="87" spans="1:21">
      <c r="A87" s="17">
        <v>40290</v>
      </c>
      <c r="B87" s="21">
        <v>103986.04</v>
      </c>
      <c r="C87" s="25">
        <v>10558.91</v>
      </c>
      <c r="D87" s="25">
        <v>18435.080000000002</v>
      </c>
      <c r="E87" s="25">
        <v>13861.62</v>
      </c>
      <c r="F87" s="25">
        <v>10588.21</v>
      </c>
      <c r="G87" s="30">
        <v>49679.21</v>
      </c>
      <c r="H87" s="30">
        <v>7311.96</v>
      </c>
      <c r="I87" s="30">
        <v>7038.37</v>
      </c>
      <c r="J87" s="30">
        <v>7707.07</v>
      </c>
      <c r="K87" s="30">
        <v>7889.01</v>
      </c>
      <c r="L87" s="30">
        <v>4663.5</v>
      </c>
      <c r="M87" s="25">
        <v>15125.57</v>
      </c>
      <c r="N87" s="25">
        <v>23381.42</v>
      </c>
      <c r="O87" s="21">
        <f t="shared" ref="O87:O92" si="59">SUM(C87:N87)</f>
        <v>176239.93</v>
      </c>
      <c r="P87" s="21">
        <f t="shared" si="57"/>
        <v>280225.96999999997</v>
      </c>
      <c r="Q87" s="21">
        <f>B87-$B$4+SUM($C$15:$F$15)+($B$21-$B$22)+($B$26-$B$27)+($B$35-$B$36)+($B$54-$B$55)</f>
        <v>1068.0399999999936</v>
      </c>
      <c r="R87" s="21">
        <f>O87-$O$4-SUM($C$15:$F$15)-($B$21-$B$22)-($B$26-$B$27)-($B$35-$B$36)-($B$54-$B$55)</f>
        <v>19861.219999999958</v>
      </c>
      <c r="S87" s="21">
        <f t="shared" si="58"/>
        <v>20929.259999999951</v>
      </c>
      <c r="T87" s="21">
        <f t="shared" si="2"/>
        <v>26620.579999999951</v>
      </c>
      <c r="U87" s="20"/>
    </row>
    <row r="88" spans="1:21">
      <c r="A88" s="17">
        <v>40296</v>
      </c>
      <c r="B88" s="21">
        <v>103980.91249999999</v>
      </c>
      <c r="C88" s="25">
        <v>10407.67</v>
      </c>
      <c r="D88" s="25">
        <v>18487.946125000002</v>
      </c>
      <c r="E88" s="25">
        <v>13891.086125000002</v>
      </c>
      <c r="F88" s="25">
        <v>10479.040000000001</v>
      </c>
      <c r="G88" s="30">
        <v>49245.599999999999</v>
      </c>
      <c r="H88" s="30">
        <v>7258.4526249999999</v>
      </c>
      <c r="I88" s="30">
        <v>6921.7308750000002</v>
      </c>
      <c r="J88" s="30">
        <v>7763.9008749999994</v>
      </c>
      <c r="K88" s="30">
        <v>7850.3608750000003</v>
      </c>
      <c r="L88" s="30">
        <v>4651.32</v>
      </c>
      <c r="M88" s="25">
        <v>15177.94</v>
      </c>
      <c r="N88" s="25">
        <v>23342.49</v>
      </c>
      <c r="O88" s="21">
        <f t="shared" si="59"/>
        <v>175477.53750000001</v>
      </c>
      <c r="P88" s="21">
        <f t="shared" si="57"/>
        <v>279458.45</v>
      </c>
      <c r="Q88" s="21">
        <f>B88-$B$4+SUM($C$15:$F$15)+($B$21-$B$22)+($B$26-$B$27)+($B$35-$B$36)+($B$54-$B$55)</f>
        <v>1062.9124999999913</v>
      </c>
      <c r="R88" s="21">
        <f>O88-$O$4-SUM($C$15:$F$15)-($B$21-$B$22)-($B$26-$B$27)-($B$35-$B$36)-($B$54-$B$55)</f>
        <v>19098.827499999999</v>
      </c>
      <c r="S88" s="21">
        <f t="shared" si="58"/>
        <v>20161.739999999991</v>
      </c>
      <c r="T88" s="21">
        <f t="shared" ref="T88:T138" si="60">S88-$S$11</f>
        <v>25853.05999999999</v>
      </c>
      <c r="U88" s="20"/>
    </row>
    <row r="89" spans="1:21">
      <c r="A89" s="17">
        <v>40296</v>
      </c>
      <c r="B89" s="21">
        <v>83184.73</v>
      </c>
      <c r="C89" s="25">
        <v>10407.67</v>
      </c>
      <c r="D89" s="27">
        <v>25766.61</v>
      </c>
      <c r="E89" s="27">
        <v>21169.75</v>
      </c>
      <c r="F89" s="25">
        <v>10479.040000000001</v>
      </c>
      <c r="G89" s="30">
        <v>49245.599999999999</v>
      </c>
      <c r="H89" s="27">
        <v>10377.879999999999</v>
      </c>
      <c r="I89" s="27">
        <v>7961.54</v>
      </c>
      <c r="J89" s="27">
        <v>8803.7099999999991</v>
      </c>
      <c r="K89" s="27">
        <v>8890.17</v>
      </c>
      <c r="L89" s="30">
        <v>4651.32</v>
      </c>
      <c r="M89" s="25">
        <v>15177.94</v>
      </c>
      <c r="N89" s="25">
        <v>23342.49</v>
      </c>
      <c r="O89" s="21">
        <f t="shared" si="59"/>
        <v>196273.72000000003</v>
      </c>
      <c r="P89" s="21">
        <f t="shared" si="57"/>
        <v>279458.45</v>
      </c>
      <c r="Q89" s="21">
        <f t="shared" ref="Q89:Q94" si="61">B89-$B$4+SUM($C$15:$F$15)+($B$21-$B$22)+($B$26-$B$27)+($B$35-$B$36)+($B$54-$B$55)+($B$88-$B$89)</f>
        <v>1062.9124999999913</v>
      </c>
      <c r="R89" s="21">
        <f>O89-$O$4-SUM($C$15:$F$15)-($B$21-$B$22)-($B$26-$B$27)-($B$35-$B$36)-($B$54-$B$55)-($B$88-$B$89)</f>
        <v>19098.827499999999</v>
      </c>
      <c r="S89" s="21">
        <f t="shared" si="58"/>
        <v>20161.739999999991</v>
      </c>
      <c r="T89" s="21">
        <f t="shared" si="60"/>
        <v>25853.05999999999</v>
      </c>
      <c r="U89" s="20"/>
    </row>
    <row r="90" spans="1:21">
      <c r="A90" s="17">
        <v>40297</v>
      </c>
      <c r="B90" s="21">
        <v>83184.05</v>
      </c>
      <c r="C90" s="25">
        <v>10460.33</v>
      </c>
      <c r="D90" s="25">
        <v>25747.040000000001</v>
      </c>
      <c r="E90" s="25">
        <v>21188.21</v>
      </c>
      <c r="F90" s="25">
        <v>10466.879999999999</v>
      </c>
      <c r="G90" s="30">
        <v>48998.81</v>
      </c>
      <c r="H90" s="30">
        <v>10284.91</v>
      </c>
      <c r="I90" s="30">
        <v>7872.31</v>
      </c>
      <c r="J90" s="30">
        <v>8646.1</v>
      </c>
      <c r="K90" s="30">
        <v>8843.8700000000008</v>
      </c>
      <c r="L90" s="30">
        <v>4595.54</v>
      </c>
      <c r="M90" s="25">
        <v>15151.26</v>
      </c>
      <c r="N90" s="25">
        <v>23210.1</v>
      </c>
      <c r="O90" s="21">
        <f t="shared" si="59"/>
        <v>195465.36000000004</v>
      </c>
      <c r="P90" s="21">
        <f t="shared" ref="P90:P95" si="62">O90+B90</f>
        <v>278649.41000000003</v>
      </c>
      <c r="Q90" s="21">
        <f t="shared" si="61"/>
        <v>1062.2324999999983</v>
      </c>
      <c r="R90" s="21">
        <f t="shared" ref="R90:R110" si="63">O90-$O$4-SUM($C$15:$F$15)-($B$21-$B$22)-($B$26-$B$27)-($B$35-$B$36)-($B$54-$B$55)-($B$88-$B$89)</f>
        <v>18290.467500000013</v>
      </c>
      <c r="S90" s="21">
        <f t="shared" ref="S90:S95" si="64">R90+Q90</f>
        <v>19352.700000000012</v>
      </c>
      <c r="T90" s="21">
        <f t="shared" si="60"/>
        <v>25044.020000000011</v>
      </c>
      <c r="U90" s="20"/>
    </row>
    <row r="91" spans="1:21">
      <c r="A91" s="17">
        <v>40298</v>
      </c>
      <c r="B91" s="21">
        <v>83183.360000000001</v>
      </c>
      <c r="C91" s="25">
        <v>10482.86</v>
      </c>
      <c r="D91" s="25">
        <v>25717.919999999998</v>
      </c>
      <c r="E91" s="25">
        <v>21150.18</v>
      </c>
      <c r="F91" s="25">
        <v>10490.94</v>
      </c>
      <c r="G91" s="30">
        <v>48998.41</v>
      </c>
      <c r="H91" s="30">
        <v>10267.93</v>
      </c>
      <c r="I91" s="30">
        <v>7840.4</v>
      </c>
      <c r="J91" s="30">
        <v>8683.09</v>
      </c>
      <c r="K91" s="30">
        <v>8800.4500000000007</v>
      </c>
      <c r="L91" s="30">
        <v>4599.4799999999996</v>
      </c>
      <c r="M91" s="25">
        <v>15177.69</v>
      </c>
      <c r="N91" s="25">
        <v>23209.91</v>
      </c>
      <c r="O91" s="21">
        <f t="shared" si="59"/>
        <v>195419.26</v>
      </c>
      <c r="P91" s="21">
        <f t="shared" si="62"/>
        <v>278602.62</v>
      </c>
      <c r="Q91" s="21">
        <f t="shared" si="61"/>
        <v>1061.5424999999959</v>
      </c>
      <c r="R91" s="21">
        <f t="shared" si="63"/>
        <v>18244.367499999978</v>
      </c>
      <c r="S91" s="21">
        <f t="shared" si="64"/>
        <v>19305.909999999974</v>
      </c>
      <c r="T91" s="21">
        <f t="shared" si="60"/>
        <v>24997.229999999974</v>
      </c>
      <c r="U91" s="20"/>
    </row>
    <row r="92" spans="1:21">
      <c r="A92" s="17">
        <v>40302</v>
      </c>
      <c r="B92" s="21">
        <v>83180.63</v>
      </c>
      <c r="C92" s="25">
        <v>10474.98</v>
      </c>
      <c r="D92" s="25">
        <v>25735.200000000001</v>
      </c>
      <c r="E92" s="25">
        <v>21148.720000000001</v>
      </c>
      <c r="F92" s="25">
        <v>10605.28</v>
      </c>
      <c r="G92" s="30">
        <v>49027.59</v>
      </c>
      <c r="H92" s="30">
        <v>10208.49</v>
      </c>
      <c r="I92" s="30">
        <v>7897.46</v>
      </c>
      <c r="J92" s="30">
        <v>8775.48</v>
      </c>
      <c r="K92" s="30">
        <v>8881.06</v>
      </c>
      <c r="L92" s="30">
        <v>4607.29</v>
      </c>
      <c r="M92" s="25">
        <v>15256.86</v>
      </c>
      <c r="N92" s="25">
        <v>23246.92</v>
      </c>
      <c r="O92" s="21">
        <f t="shared" si="59"/>
        <v>195865.33000000002</v>
      </c>
      <c r="P92" s="21">
        <f t="shared" si="62"/>
        <v>279045.96000000002</v>
      </c>
      <c r="Q92" s="21">
        <f t="shared" si="61"/>
        <v>1058.8125000000146</v>
      </c>
      <c r="R92" s="21">
        <f t="shared" si="63"/>
        <v>18690.437499999985</v>
      </c>
      <c r="S92" s="21">
        <f t="shared" si="64"/>
        <v>19749.25</v>
      </c>
      <c r="T92" s="21">
        <f t="shared" si="60"/>
        <v>25440.57</v>
      </c>
      <c r="U92" s="20"/>
    </row>
    <row r="93" spans="1:21">
      <c r="A93" s="17">
        <v>40304</v>
      </c>
      <c r="B93" s="21">
        <v>83179.259999999995</v>
      </c>
      <c r="C93" s="25">
        <v>10670.74</v>
      </c>
      <c r="D93" s="25">
        <v>25915.78</v>
      </c>
      <c r="E93" s="25">
        <v>21373.97</v>
      </c>
      <c r="F93" s="25">
        <v>10683.57</v>
      </c>
      <c r="G93" s="30">
        <v>48041.33</v>
      </c>
      <c r="H93" s="30">
        <v>9794.59</v>
      </c>
      <c r="I93" s="30">
        <v>7355.98</v>
      </c>
      <c r="J93" s="30">
        <v>8645.6</v>
      </c>
      <c r="K93" s="30">
        <v>8623.7900000000009</v>
      </c>
      <c r="L93" s="30">
        <v>4459.88</v>
      </c>
      <c r="M93" s="25">
        <v>15362.84</v>
      </c>
      <c r="N93" s="25">
        <v>22906.62</v>
      </c>
      <c r="O93" s="21">
        <f t="shared" ref="O93:O98" si="65">SUM(C93:N93)</f>
        <v>193834.69</v>
      </c>
      <c r="P93" s="21">
        <f t="shared" si="62"/>
        <v>277013.95</v>
      </c>
      <c r="Q93" s="21">
        <f t="shared" si="61"/>
        <v>1057.4425000000192</v>
      </c>
      <c r="R93" s="21">
        <f t="shared" si="63"/>
        <v>16659.797499999971</v>
      </c>
      <c r="S93" s="21">
        <f t="shared" si="64"/>
        <v>17717.239999999991</v>
      </c>
      <c r="T93" s="21">
        <f t="shared" si="60"/>
        <v>23408.55999999999</v>
      </c>
      <c r="U93" s="20"/>
    </row>
    <row r="94" spans="1:21">
      <c r="A94" s="17">
        <v>40371</v>
      </c>
      <c r="B94" s="21">
        <v>83244.679999999993</v>
      </c>
      <c r="C94" s="25">
        <v>10755.24</v>
      </c>
      <c r="D94" s="25">
        <v>25713.14</v>
      </c>
      <c r="E94" s="25">
        <v>21405.7</v>
      </c>
      <c r="F94" s="25">
        <v>10701.82</v>
      </c>
      <c r="G94" s="30">
        <v>47091.51</v>
      </c>
      <c r="H94" s="30">
        <v>9426.32</v>
      </c>
      <c r="I94" s="30">
        <v>7409.22</v>
      </c>
      <c r="J94" s="30">
        <v>7844.36</v>
      </c>
      <c r="K94" s="30">
        <v>8393.82</v>
      </c>
      <c r="L94" s="30">
        <v>4246.49</v>
      </c>
      <c r="M94" s="25">
        <v>15526.9</v>
      </c>
      <c r="N94" s="25">
        <v>22780.77</v>
      </c>
      <c r="O94" s="21">
        <f t="shared" si="65"/>
        <v>191295.28999999998</v>
      </c>
      <c r="P94" s="21">
        <f t="shared" si="62"/>
        <v>274539.96999999997</v>
      </c>
      <c r="Q94" s="21">
        <f t="shared" si="61"/>
        <v>1122.8625000000029</v>
      </c>
      <c r="R94" s="21">
        <f t="shared" si="63"/>
        <v>14120.397499999948</v>
      </c>
      <c r="S94" s="21">
        <f t="shared" si="64"/>
        <v>15243.259999999951</v>
      </c>
      <c r="T94" s="21">
        <f t="shared" si="60"/>
        <v>20934.579999999951</v>
      </c>
      <c r="U94" s="20"/>
    </row>
    <row r="95" spans="1:21">
      <c r="A95" s="17">
        <v>40400</v>
      </c>
      <c r="B95" s="21">
        <v>83224.84</v>
      </c>
      <c r="C95" s="25">
        <v>10737.62</v>
      </c>
      <c r="D95" s="25">
        <v>26176.67</v>
      </c>
      <c r="E95" s="25">
        <v>21874.400000000001</v>
      </c>
      <c r="F95" s="25">
        <v>10735.45</v>
      </c>
      <c r="G95" s="30">
        <v>48741.95</v>
      </c>
      <c r="H95" s="30">
        <v>9980.91</v>
      </c>
      <c r="I95" s="30">
        <v>7630.19</v>
      </c>
      <c r="J95" s="30">
        <v>7805.46</v>
      </c>
      <c r="K95" s="30">
        <v>8591.01</v>
      </c>
      <c r="L95" s="30">
        <v>4356.8900000000003</v>
      </c>
      <c r="M95" s="25">
        <v>15735.48</v>
      </c>
      <c r="N95" s="25">
        <v>23398.03</v>
      </c>
      <c r="O95" s="21">
        <f t="shared" si="65"/>
        <v>195764.06000000003</v>
      </c>
      <c r="P95" s="21">
        <f t="shared" si="62"/>
        <v>278988.90000000002</v>
      </c>
      <c r="Q95" s="21">
        <f t="shared" ref="Q95:Q100" si="66">B95-$B$4+SUM($C$15:$F$15)+($B$21-$B$22)+($B$26-$B$27)+($B$35-$B$36)+($B$54-$B$55)+($B$88-$B$89)</f>
        <v>1103.0225000000064</v>
      </c>
      <c r="R95" s="21">
        <f t="shared" si="63"/>
        <v>18589.167500000025</v>
      </c>
      <c r="S95" s="21">
        <f t="shared" si="64"/>
        <v>19692.190000000031</v>
      </c>
      <c r="T95" s="21">
        <f t="shared" si="60"/>
        <v>25383.510000000031</v>
      </c>
      <c r="U95" s="20"/>
    </row>
    <row r="96" spans="1:21">
      <c r="A96" s="17">
        <v>40407</v>
      </c>
      <c r="B96" s="21">
        <v>83275.649999999994</v>
      </c>
      <c r="C96" s="25">
        <v>10804.77</v>
      </c>
      <c r="D96" s="25">
        <v>26440.38</v>
      </c>
      <c r="E96" s="25">
        <v>21993.95</v>
      </c>
      <c r="F96" s="25">
        <v>10927.82</v>
      </c>
      <c r="G96" s="30">
        <v>48277.599999999999</v>
      </c>
      <c r="H96" s="30">
        <v>9685.06</v>
      </c>
      <c r="I96" s="30">
        <v>7286.13</v>
      </c>
      <c r="J96" s="30">
        <v>7619.84</v>
      </c>
      <c r="K96" s="30">
        <v>8431.75</v>
      </c>
      <c r="L96" s="30">
        <v>4241.26</v>
      </c>
      <c r="M96" s="25">
        <v>15946.85</v>
      </c>
      <c r="N96" s="25">
        <v>23226.86</v>
      </c>
      <c r="O96" s="21">
        <f t="shared" si="65"/>
        <v>194882.27000000002</v>
      </c>
      <c r="P96" s="21">
        <f t="shared" ref="P96:P101" si="67">O96+B96</f>
        <v>278157.92000000004</v>
      </c>
      <c r="Q96" s="21">
        <f t="shared" si="66"/>
        <v>1153.8325000000041</v>
      </c>
      <c r="R96" s="21">
        <f t="shared" si="63"/>
        <v>17707.377499999988</v>
      </c>
      <c r="S96" s="21">
        <f t="shared" ref="S96:S101" si="68">R96+Q96</f>
        <v>18861.209999999992</v>
      </c>
      <c r="T96" s="21">
        <f t="shared" si="60"/>
        <v>24552.529999999992</v>
      </c>
      <c r="U96" s="20"/>
    </row>
    <row r="97" spans="1:21">
      <c r="A97" s="17">
        <v>40423</v>
      </c>
      <c r="B97" s="21">
        <v>83264.7</v>
      </c>
      <c r="C97" s="25">
        <v>11112.01</v>
      </c>
      <c r="D97" s="25">
        <v>26909.46</v>
      </c>
      <c r="E97" s="25">
        <v>22664.42</v>
      </c>
      <c r="F97" s="25">
        <v>11089.2</v>
      </c>
      <c r="G97" s="30">
        <v>48794.27</v>
      </c>
      <c r="H97" s="30">
        <v>9793.4500000000007</v>
      </c>
      <c r="I97" s="30">
        <v>7399.69</v>
      </c>
      <c r="J97" s="30">
        <v>7498.49</v>
      </c>
      <c r="K97" s="30">
        <v>8566.2900000000009</v>
      </c>
      <c r="L97" s="30">
        <v>4260.59</v>
      </c>
      <c r="M97" s="25">
        <v>16276.38</v>
      </c>
      <c r="N97" s="25">
        <v>23601.13</v>
      </c>
      <c r="O97" s="21">
        <f t="shared" si="65"/>
        <v>197965.37999999998</v>
      </c>
      <c r="P97" s="21">
        <f t="shared" si="67"/>
        <v>281230.07999999996</v>
      </c>
      <c r="Q97" s="21">
        <f t="shared" si="66"/>
        <v>1142.8825000000215</v>
      </c>
      <c r="R97" s="21">
        <f t="shared" si="63"/>
        <v>20790.487499999974</v>
      </c>
      <c r="S97" s="21">
        <f t="shared" si="68"/>
        <v>21933.369999999995</v>
      </c>
      <c r="T97" s="21">
        <f t="shared" si="60"/>
        <v>27624.689999999995</v>
      </c>
      <c r="U97" s="20"/>
    </row>
    <row r="98" spans="1:21">
      <c r="A98" s="17">
        <v>40431</v>
      </c>
      <c r="B98" s="21">
        <v>83259.22</v>
      </c>
      <c r="C98" s="25">
        <v>11058.59</v>
      </c>
      <c r="D98" s="25">
        <v>26810.32</v>
      </c>
      <c r="E98" s="25">
        <v>22501.57</v>
      </c>
      <c r="F98" s="25">
        <v>11124.64</v>
      </c>
      <c r="G98" s="30">
        <v>49867.78</v>
      </c>
      <c r="H98" s="30">
        <v>10163.93</v>
      </c>
      <c r="I98" s="30">
        <v>7653.69</v>
      </c>
      <c r="J98" s="30">
        <v>7859.01</v>
      </c>
      <c r="K98" s="30">
        <v>8891.85</v>
      </c>
      <c r="L98" s="30">
        <v>4411.47</v>
      </c>
      <c r="M98" s="25">
        <v>16102.87</v>
      </c>
      <c r="N98" s="25">
        <v>23882.54</v>
      </c>
      <c r="O98" s="21">
        <f t="shared" si="65"/>
        <v>200328.26</v>
      </c>
      <c r="P98" s="21">
        <f t="shared" si="67"/>
        <v>283587.48</v>
      </c>
      <c r="Q98" s="21">
        <f t="shared" si="66"/>
        <v>1137.4025000000111</v>
      </c>
      <c r="R98" s="21">
        <f t="shared" si="63"/>
        <v>23153.367499999978</v>
      </c>
      <c r="S98" s="21">
        <f t="shared" si="68"/>
        <v>24290.76999999999</v>
      </c>
      <c r="T98" s="21">
        <f t="shared" si="60"/>
        <v>29982.089999999989</v>
      </c>
      <c r="U98" s="20"/>
    </row>
    <row r="99" spans="1:21">
      <c r="A99" s="17">
        <v>40445</v>
      </c>
      <c r="B99" s="21">
        <v>83305.22</v>
      </c>
      <c r="C99" s="25">
        <v>11177.75</v>
      </c>
      <c r="D99" s="25">
        <v>27003.73</v>
      </c>
      <c r="E99" s="25">
        <v>22627.64</v>
      </c>
      <c r="F99" s="25">
        <v>11249.97</v>
      </c>
      <c r="G99" s="30">
        <v>49954.33</v>
      </c>
      <c r="H99" s="30">
        <v>10145.9</v>
      </c>
      <c r="I99" s="30">
        <v>7760.96</v>
      </c>
      <c r="J99" s="30">
        <v>7996.94</v>
      </c>
      <c r="K99" s="30">
        <v>9081.2800000000007</v>
      </c>
      <c r="L99" s="30">
        <v>4442.78</v>
      </c>
      <c r="M99" s="25">
        <v>16220.39</v>
      </c>
      <c r="N99" s="25">
        <v>24068.42</v>
      </c>
      <c r="O99" s="21">
        <f t="shared" ref="O99:O104" si="69">SUM(C99:N99)</f>
        <v>201730.08999999997</v>
      </c>
      <c r="P99" s="21">
        <f t="shared" si="67"/>
        <v>285035.30999999994</v>
      </c>
      <c r="Q99" s="21">
        <f t="shared" si="66"/>
        <v>1183.4025000000111</v>
      </c>
      <c r="R99" s="21">
        <f t="shared" si="63"/>
        <v>24555.197499999937</v>
      </c>
      <c r="S99" s="21">
        <f t="shared" si="68"/>
        <v>25738.599999999948</v>
      </c>
      <c r="T99" s="21">
        <f t="shared" si="60"/>
        <v>31429.919999999947</v>
      </c>
      <c r="U99" s="20"/>
    </row>
    <row r="100" spans="1:21">
      <c r="A100" s="17">
        <v>40460</v>
      </c>
      <c r="B100" s="21">
        <v>83293.58</v>
      </c>
      <c r="C100" s="25">
        <v>11153.61</v>
      </c>
      <c r="D100" s="25">
        <v>27186.07</v>
      </c>
      <c r="E100" s="25">
        <v>22714.9</v>
      </c>
      <c r="F100" s="25">
        <v>11284.57</v>
      </c>
      <c r="G100" s="30">
        <v>50777.75</v>
      </c>
      <c r="H100" s="30">
        <v>10355.290000000001</v>
      </c>
      <c r="I100" s="30">
        <v>8096.98</v>
      </c>
      <c r="J100" s="30">
        <v>8097.62</v>
      </c>
      <c r="K100" s="30">
        <v>9382.9699999999993</v>
      </c>
      <c r="L100" s="30">
        <v>4545.5600000000004</v>
      </c>
      <c r="M100" s="25">
        <v>16271.16</v>
      </c>
      <c r="N100" s="25">
        <v>24272.51</v>
      </c>
      <c r="O100" s="21">
        <f t="shared" si="69"/>
        <v>204138.99000000002</v>
      </c>
      <c r="P100" s="21">
        <f t="shared" si="67"/>
        <v>287432.57</v>
      </c>
      <c r="Q100" s="21">
        <f t="shared" si="66"/>
        <v>1171.7625000000262</v>
      </c>
      <c r="R100" s="21">
        <f t="shared" si="63"/>
        <v>26964.097500000018</v>
      </c>
      <c r="S100" s="21">
        <f t="shared" si="68"/>
        <v>28135.860000000044</v>
      </c>
      <c r="T100" s="21">
        <f t="shared" si="60"/>
        <v>33827.180000000044</v>
      </c>
      <c r="U100" s="20"/>
    </row>
    <row r="101" spans="1:21">
      <c r="A101" s="17">
        <v>40465</v>
      </c>
      <c r="B101" s="21">
        <v>83291.520000000004</v>
      </c>
      <c r="C101" s="25">
        <v>11318.9</v>
      </c>
      <c r="D101" s="25">
        <v>27251.3</v>
      </c>
      <c r="E101" s="25">
        <v>22835.79</v>
      </c>
      <c r="F101" s="25">
        <v>11368.68</v>
      </c>
      <c r="G101" s="30">
        <v>51483.86</v>
      </c>
      <c r="H101" s="30">
        <v>10650.18</v>
      </c>
      <c r="I101" s="30">
        <v>8376.64</v>
      </c>
      <c r="J101" s="30">
        <v>8217.73</v>
      </c>
      <c r="K101" s="30">
        <v>9463.5300000000007</v>
      </c>
      <c r="L101" s="30">
        <v>4628.96</v>
      </c>
      <c r="M101" s="25">
        <v>16284.02</v>
      </c>
      <c r="N101" s="25">
        <v>24686.82</v>
      </c>
      <c r="O101" s="21">
        <f t="shared" si="69"/>
        <v>206566.40999999997</v>
      </c>
      <c r="P101" s="21">
        <f t="shared" si="67"/>
        <v>289857.93</v>
      </c>
      <c r="Q101" s="21">
        <f t="shared" ref="Q101:Q106" si="70">B101-$B$4+SUM($C$15:$F$15)+($B$21-$B$22)+($B$26-$B$27)+($B$35-$B$36)+($B$54-$B$55)+($B$88-$B$89)</f>
        <v>1169.7025000000285</v>
      </c>
      <c r="R101" s="21">
        <f t="shared" si="63"/>
        <v>29391.517499999944</v>
      </c>
      <c r="S101" s="21">
        <f t="shared" si="68"/>
        <v>30561.219999999972</v>
      </c>
      <c r="T101" s="21">
        <f t="shared" si="60"/>
        <v>36252.539999999972</v>
      </c>
      <c r="U101" s="20"/>
    </row>
    <row r="102" spans="1:21">
      <c r="A102" s="17">
        <v>40486</v>
      </c>
      <c r="B102" s="21">
        <v>83332.7</v>
      </c>
      <c r="C102" s="25">
        <v>11015.97</v>
      </c>
      <c r="D102" s="25">
        <v>27164.93</v>
      </c>
      <c r="E102" s="25">
        <v>22639.79</v>
      </c>
      <c r="F102" s="25">
        <v>11101.54</v>
      </c>
      <c r="G102" s="30">
        <v>51351.98</v>
      </c>
      <c r="H102" s="30">
        <v>10715.79</v>
      </c>
      <c r="I102" s="30">
        <v>8337.0400000000009</v>
      </c>
      <c r="J102" s="30">
        <v>8216.31</v>
      </c>
      <c r="K102" s="30">
        <v>9747.48</v>
      </c>
      <c r="L102" s="30">
        <v>4636.12</v>
      </c>
      <c r="M102" s="25">
        <v>16122.11</v>
      </c>
      <c r="N102" s="25">
        <v>24588.28</v>
      </c>
      <c r="O102" s="21">
        <f t="shared" si="69"/>
        <v>205637.34000000005</v>
      </c>
      <c r="P102" s="21">
        <f t="shared" ref="P102:P107" si="71">O102+B102</f>
        <v>288970.04000000004</v>
      </c>
      <c r="Q102" s="21">
        <f t="shared" si="70"/>
        <v>1210.8825000000215</v>
      </c>
      <c r="R102" s="21">
        <f t="shared" si="63"/>
        <v>28462.447500000053</v>
      </c>
      <c r="S102" s="21">
        <f t="shared" ref="S102:S107" si="72">R102+Q102</f>
        <v>29673.330000000075</v>
      </c>
      <c r="T102" s="21">
        <f t="shared" si="60"/>
        <v>35364.650000000074</v>
      </c>
      <c r="U102" s="20"/>
    </row>
    <row r="103" spans="1:21">
      <c r="A103" s="17">
        <v>40494</v>
      </c>
      <c r="B103" s="21">
        <v>83327.22</v>
      </c>
      <c r="C103" s="25">
        <v>10977.62</v>
      </c>
      <c r="D103" s="25">
        <v>26989.7</v>
      </c>
      <c r="E103" s="25">
        <v>22448.959999999999</v>
      </c>
      <c r="F103" s="25">
        <v>11082.73</v>
      </c>
      <c r="G103" s="30">
        <v>51533.09</v>
      </c>
      <c r="H103" s="30">
        <v>10765.66</v>
      </c>
      <c r="I103" s="30">
        <v>8133.01</v>
      </c>
      <c r="J103" s="30">
        <v>8345.2999999999993</v>
      </c>
      <c r="K103" s="30">
        <v>9876.64</v>
      </c>
      <c r="L103" s="30">
        <v>4667.62</v>
      </c>
      <c r="M103" s="25">
        <v>15882.42</v>
      </c>
      <c r="N103" s="25">
        <v>24435.82</v>
      </c>
      <c r="O103" s="21">
        <f t="shared" si="69"/>
        <v>205138.56999999998</v>
      </c>
      <c r="P103" s="21">
        <f t="shared" si="71"/>
        <v>288465.78999999998</v>
      </c>
      <c r="Q103" s="21">
        <f t="shared" si="70"/>
        <v>1205.4025000000111</v>
      </c>
      <c r="R103" s="21">
        <f t="shared" si="63"/>
        <v>27963.677499999976</v>
      </c>
      <c r="S103" s="21">
        <f t="shared" si="72"/>
        <v>29169.079999999987</v>
      </c>
      <c r="T103" s="21">
        <f t="shared" si="60"/>
        <v>34860.399999999987</v>
      </c>
      <c r="U103" s="20"/>
    </row>
    <row r="104" spans="1:21">
      <c r="A104" s="17">
        <v>40526</v>
      </c>
      <c r="B104" s="21">
        <v>83360.850000000006</v>
      </c>
      <c r="C104" s="25">
        <v>10952.17</v>
      </c>
      <c r="D104" s="25">
        <v>26460.53</v>
      </c>
      <c r="E104" s="25">
        <v>21733.08</v>
      </c>
      <c r="F104" s="25">
        <v>10989.44</v>
      </c>
      <c r="G104" s="30">
        <v>51949.89</v>
      </c>
      <c r="H104" s="30">
        <v>10965.11</v>
      </c>
      <c r="I104" s="30">
        <v>8353.3700000000008</v>
      </c>
      <c r="J104" s="30">
        <v>8722.34</v>
      </c>
      <c r="K104" s="30">
        <v>9934.61</v>
      </c>
      <c r="L104" s="30">
        <v>4789.6099999999997</v>
      </c>
      <c r="M104" s="25">
        <v>15427.61</v>
      </c>
      <c r="N104" s="25">
        <v>24184.35</v>
      </c>
      <c r="O104" s="21">
        <f t="shared" si="69"/>
        <v>204462.10999999996</v>
      </c>
      <c r="P104" s="21">
        <f t="shared" si="71"/>
        <v>287822.95999999996</v>
      </c>
      <c r="Q104" s="21">
        <f t="shared" si="70"/>
        <v>1239.0325000000157</v>
      </c>
      <c r="R104" s="21">
        <f t="shared" si="63"/>
        <v>27287.217499999955</v>
      </c>
      <c r="S104" s="21">
        <f t="shared" si="72"/>
        <v>28526.249999999971</v>
      </c>
      <c r="T104" s="21">
        <f t="shared" si="60"/>
        <v>34217.569999999971</v>
      </c>
      <c r="U104" s="20"/>
    </row>
    <row r="105" spans="1:21">
      <c r="A105" s="17">
        <v>40534</v>
      </c>
      <c r="B105" s="21">
        <v>83355.37</v>
      </c>
      <c r="C105" s="25">
        <v>11147.01</v>
      </c>
      <c r="D105" s="25">
        <v>26570.92</v>
      </c>
      <c r="E105" s="25">
        <v>21767.59</v>
      </c>
      <c r="F105" s="25">
        <v>11193.55</v>
      </c>
      <c r="G105" s="30">
        <v>52684.18</v>
      </c>
      <c r="H105" s="30">
        <v>11107.66</v>
      </c>
      <c r="I105" s="30">
        <v>8568.9500000000007</v>
      </c>
      <c r="J105" s="30">
        <v>8897.49</v>
      </c>
      <c r="K105" s="30">
        <v>10063.709999999999</v>
      </c>
      <c r="L105" s="30">
        <v>4864.8100000000004</v>
      </c>
      <c r="M105" s="25">
        <v>15625.39</v>
      </c>
      <c r="N105" s="25">
        <v>24522.03</v>
      </c>
      <c r="O105" s="21">
        <f t="shared" ref="O105:O111" si="73">SUM(C105:N105)</f>
        <v>207013.29</v>
      </c>
      <c r="P105" s="21">
        <f t="shared" si="71"/>
        <v>290368.66000000003</v>
      </c>
      <c r="Q105" s="21">
        <f t="shared" si="70"/>
        <v>1233.5525000000052</v>
      </c>
      <c r="R105" s="21">
        <f t="shared" si="63"/>
        <v>29838.397500000006</v>
      </c>
      <c r="S105" s="21">
        <f t="shared" si="72"/>
        <v>31071.950000000012</v>
      </c>
      <c r="T105" s="21">
        <f t="shared" si="60"/>
        <v>36763.270000000011</v>
      </c>
      <c r="U105" s="20"/>
    </row>
    <row r="106" spans="1:21">
      <c r="A106" s="17">
        <v>40557</v>
      </c>
      <c r="B106" s="21">
        <v>83395.13</v>
      </c>
      <c r="C106" s="25">
        <v>10971.94</v>
      </c>
      <c r="D106" s="25">
        <v>26550.53</v>
      </c>
      <c r="E106" s="25">
        <v>21674.58</v>
      </c>
      <c r="F106" s="25">
        <v>11076.99</v>
      </c>
      <c r="G106" s="30">
        <v>52950.81</v>
      </c>
      <c r="H106" s="30">
        <v>11274.08</v>
      </c>
      <c r="I106" s="30">
        <v>8567.33</v>
      </c>
      <c r="J106" s="30">
        <v>9043.77</v>
      </c>
      <c r="K106" s="30">
        <v>10272.27</v>
      </c>
      <c r="L106" s="30">
        <v>4935.42</v>
      </c>
      <c r="M106" s="25">
        <v>15556.18</v>
      </c>
      <c r="N106" s="25">
        <v>24592.78</v>
      </c>
      <c r="O106" s="21">
        <f t="shared" si="73"/>
        <v>207466.67999999996</v>
      </c>
      <c r="P106" s="21">
        <f t="shared" si="71"/>
        <v>290861.80999999994</v>
      </c>
      <c r="Q106" s="21">
        <f t="shared" si="70"/>
        <v>1273.3125000000146</v>
      </c>
      <c r="R106" s="21">
        <f t="shared" si="63"/>
        <v>30291.787499999962</v>
      </c>
      <c r="S106" s="21">
        <f t="shared" si="72"/>
        <v>31565.099999999977</v>
      </c>
      <c r="T106" s="21">
        <f t="shared" si="60"/>
        <v>37256.419999999976</v>
      </c>
      <c r="U106" s="20"/>
    </row>
    <row r="107" spans="1:21">
      <c r="A107" s="17">
        <v>40568</v>
      </c>
      <c r="B107" s="21">
        <v>83387.59</v>
      </c>
      <c r="C107" s="25">
        <v>10873.19</v>
      </c>
      <c r="D107" s="25">
        <v>26516.81</v>
      </c>
      <c r="E107" s="25">
        <v>21736.080000000002</v>
      </c>
      <c r="F107" s="25">
        <v>10949.51</v>
      </c>
      <c r="G107" s="30">
        <v>52331.44</v>
      </c>
      <c r="H107" s="30">
        <v>11096.13</v>
      </c>
      <c r="I107" s="30">
        <v>8731.7900000000009</v>
      </c>
      <c r="J107" s="30">
        <v>8978.2199999999993</v>
      </c>
      <c r="K107" s="30">
        <v>9960.01</v>
      </c>
      <c r="L107" s="30">
        <v>4879.34</v>
      </c>
      <c r="M107" s="25">
        <v>15581.28</v>
      </c>
      <c r="N107" s="25">
        <v>24477.5</v>
      </c>
      <c r="O107" s="21">
        <f t="shared" si="73"/>
        <v>206111.30000000002</v>
      </c>
      <c r="P107" s="21">
        <f t="shared" si="71"/>
        <v>289498.89</v>
      </c>
      <c r="Q107" s="21">
        <f t="shared" ref="Q107:Q112" si="74">B107-$B$4+SUM($C$15:$F$15)+($B$21-$B$22)+($B$26-$B$27)+($B$35-$B$36)+($B$54-$B$55)+($B$88-$B$89)</f>
        <v>1265.7725000000064</v>
      </c>
      <c r="R107" s="21">
        <f t="shared" si="63"/>
        <v>28936.407500000016</v>
      </c>
      <c r="S107" s="21">
        <f t="shared" si="72"/>
        <v>30202.180000000022</v>
      </c>
      <c r="T107" s="21">
        <f t="shared" si="60"/>
        <v>35893.500000000022</v>
      </c>
      <c r="U107" s="20"/>
    </row>
    <row r="108" spans="1:21">
      <c r="A108" s="17">
        <v>40606</v>
      </c>
      <c r="B108" s="21">
        <v>83472.55</v>
      </c>
      <c r="C108" s="25">
        <v>11125.38</v>
      </c>
      <c r="D108" s="25">
        <v>26802.91</v>
      </c>
      <c r="E108" s="25">
        <v>22124.6</v>
      </c>
      <c r="F108" s="25">
        <v>11186.93</v>
      </c>
      <c r="G108" s="30">
        <v>53144.52</v>
      </c>
      <c r="H108" s="30">
        <v>11261.12</v>
      </c>
      <c r="I108" s="30">
        <v>8868.83</v>
      </c>
      <c r="J108" s="30">
        <v>9030.8799999999992</v>
      </c>
      <c r="K108" s="30">
        <v>9625.48</v>
      </c>
      <c r="L108" s="30">
        <v>4917.54</v>
      </c>
      <c r="M108" s="25">
        <v>15695.62</v>
      </c>
      <c r="N108" s="25">
        <v>24677.06</v>
      </c>
      <c r="O108" s="21">
        <f t="shared" si="73"/>
        <v>208460.87</v>
      </c>
      <c r="P108" s="21">
        <f t="shared" ref="P108:P114" si="75">O108+B108</f>
        <v>291933.42</v>
      </c>
      <c r="Q108" s="21">
        <f t="shared" si="74"/>
        <v>1350.7324999999983</v>
      </c>
      <c r="R108" s="21">
        <f t="shared" si="63"/>
        <v>31285.977499999964</v>
      </c>
      <c r="S108" s="21">
        <f t="shared" ref="S108:S114" si="76">R108+Q108</f>
        <v>32636.709999999963</v>
      </c>
      <c r="T108" s="21">
        <f t="shared" si="60"/>
        <v>38328.029999999962</v>
      </c>
      <c r="U108" s="20"/>
    </row>
    <row r="109" spans="1:21">
      <c r="A109" s="17">
        <v>40620</v>
      </c>
      <c r="B109" s="21">
        <v>83462.95</v>
      </c>
      <c r="C109" s="25">
        <v>11327.04</v>
      </c>
      <c r="D109" s="25">
        <v>26967.200000000001</v>
      </c>
      <c r="E109" s="25">
        <v>22390.83</v>
      </c>
      <c r="F109" s="25">
        <v>11336.15</v>
      </c>
      <c r="G109" s="30">
        <v>51909.77</v>
      </c>
      <c r="H109" s="30">
        <v>10720.83</v>
      </c>
      <c r="I109" s="30">
        <v>8454.91</v>
      </c>
      <c r="J109" s="30">
        <v>8808.02</v>
      </c>
      <c r="K109" s="30">
        <v>9350.6299999999992</v>
      </c>
      <c r="L109" s="30">
        <v>4718.3900000000003</v>
      </c>
      <c r="M109" s="25">
        <v>15879.22</v>
      </c>
      <c r="N109" s="25">
        <v>24354.03</v>
      </c>
      <c r="O109" s="21">
        <f t="shared" si="73"/>
        <v>206217.02</v>
      </c>
      <c r="P109" s="21">
        <f t="shared" si="75"/>
        <v>289679.96999999997</v>
      </c>
      <c r="Q109" s="21">
        <f t="shared" si="74"/>
        <v>1341.1325000000215</v>
      </c>
      <c r="R109" s="21">
        <f t="shared" si="63"/>
        <v>29042.127499999988</v>
      </c>
      <c r="S109" s="21">
        <f t="shared" si="76"/>
        <v>30383.260000000009</v>
      </c>
      <c r="T109" s="21">
        <f t="shared" si="60"/>
        <v>36074.580000000009</v>
      </c>
      <c r="U109" s="20"/>
    </row>
    <row r="110" spans="1:21">
      <c r="A110" s="17">
        <v>40659</v>
      </c>
      <c r="B110" s="21">
        <v>83491.679999999993</v>
      </c>
      <c r="C110" s="25">
        <v>11308.38</v>
      </c>
      <c r="D110" s="25">
        <v>27233.25</v>
      </c>
      <c r="E110" s="25">
        <v>22665.87</v>
      </c>
      <c r="F110" s="25">
        <v>11434.83</v>
      </c>
      <c r="G110" s="30">
        <f>57597.97-3650</f>
        <v>53947.97</v>
      </c>
      <c r="H110" s="30">
        <v>11399.34</v>
      </c>
      <c r="I110" s="30">
        <v>9131.68</v>
      </c>
      <c r="J110" s="30">
        <v>9193.26</v>
      </c>
      <c r="K110" s="30">
        <v>10352.969999999999</v>
      </c>
      <c r="L110" s="30">
        <v>4967.0200000000004</v>
      </c>
      <c r="M110" s="25">
        <v>16059.49</v>
      </c>
      <c r="N110" s="25">
        <v>25155.88</v>
      </c>
      <c r="O110" s="21">
        <f t="shared" si="73"/>
        <v>212849.94</v>
      </c>
      <c r="P110" s="21">
        <f t="shared" si="75"/>
        <v>296341.62</v>
      </c>
      <c r="Q110" s="21">
        <f t="shared" si="74"/>
        <v>1369.8625000000029</v>
      </c>
      <c r="R110" s="21">
        <f t="shared" si="63"/>
        <v>35675.047499999971</v>
      </c>
      <c r="S110" s="21">
        <f t="shared" si="76"/>
        <v>37044.909999999974</v>
      </c>
      <c r="T110" s="21">
        <f t="shared" si="60"/>
        <v>42736.229999999974</v>
      </c>
      <c r="U110" s="20"/>
    </row>
    <row r="111" spans="1:21">
      <c r="A111" s="17">
        <v>40659</v>
      </c>
      <c r="B111" s="21">
        <v>83491.679999999993</v>
      </c>
      <c r="C111" s="25">
        <v>11308.38</v>
      </c>
      <c r="D111" s="25">
        <v>27233.25</v>
      </c>
      <c r="E111" s="25">
        <v>22665.87</v>
      </c>
      <c r="F111" s="25">
        <v>11434.83</v>
      </c>
      <c r="G111" s="27">
        <f>57597.97</f>
        <v>57597.97</v>
      </c>
      <c r="H111" s="30">
        <v>11399.34</v>
      </c>
      <c r="I111" s="30">
        <v>9131.68</v>
      </c>
      <c r="J111" s="30">
        <v>9193.26</v>
      </c>
      <c r="K111" s="30">
        <v>10352.969999999999</v>
      </c>
      <c r="L111" s="30">
        <v>4967.0200000000004</v>
      </c>
      <c r="M111" s="25">
        <v>16059.49</v>
      </c>
      <c r="N111" s="25">
        <v>25155.88</v>
      </c>
      <c r="O111" s="21">
        <f t="shared" si="73"/>
        <v>216499.94</v>
      </c>
      <c r="P111" s="21">
        <f t="shared" si="75"/>
        <v>299991.62</v>
      </c>
      <c r="Q111" s="21">
        <f t="shared" si="74"/>
        <v>1369.8625000000029</v>
      </c>
      <c r="R111" s="21">
        <f>O111-$O$4-SUM($C$15:$F$15)-($B$21-$B$22)-($B$26-$B$27)-($B$35-$B$36)-($B$54-$B$55)-($B$88-$B$89)-($G$111-$G$110)</f>
        <v>35675.047499999971</v>
      </c>
      <c r="S111" s="21">
        <f t="shared" si="76"/>
        <v>37044.909999999974</v>
      </c>
      <c r="T111" s="21">
        <f t="shared" si="60"/>
        <v>42736.229999999974</v>
      </c>
      <c r="U111" s="20"/>
    </row>
    <row r="112" spans="1:21">
      <c r="A112" s="17">
        <v>40703</v>
      </c>
      <c r="B112" s="21">
        <v>83572.394976666255</v>
      </c>
      <c r="C112" s="25">
        <v>11724.930213240719</v>
      </c>
      <c r="D112" s="25">
        <v>27458.531030644241</v>
      </c>
      <c r="E112" s="25">
        <v>22910.515395117527</v>
      </c>
      <c r="F112" s="25">
        <v>11912.012000800107</v>
      </c>
      <c r="G112" s="30">
        <v>57773.99</v>
      </c>
      <c r="H112" s="30">
        <v>11092.24</v>
      </c>
      <c r="I112" s="30">
        <v>9033.16</v>
      </c>
      <c r="J112" s="30">
        <v>9032.92</v>
      </c>
      <c r="K112" s="30">
        <v>10069.91</v>
      </c>
      <c r="L112" s="30">
        <v>4862.03</v>
      </c>
      <c r="M112" s="25">
        <v>16199.26</v>
      </c>
      <c r="N112" s="25">
        <v>25146.78</v>
      </c>
      <c r="O112" s="21">
        <f t="shared" ref="O112:O117" si="77">SUM(C112:N112)</f>
        <v>217216.27863980262</v>
      </c>
      <c r="P112" s="21">
        <f t="shared" si="75"/>
        <v>300788.67361646891</v>
      </c>
      <c r="Q112" s="21">
        <f t="shared" si="74"/>
        <v>1450.5774766662653</v>
      </c>
      <c r="R112" s="21">
        <f>O112-$O$4-SUM($C$15:$F$15)-($B$21-$B$22)-($B$26-$B$27)-($B$35-$B$36)-($B$54-$B$55)-($B$88-$B$89)-($G$111-$G$110)</f>
        <v>36391.38613980262</v>
      </c>
      <c r="S112" s="21">
        <f t="shared" si="76"/>
        <v>37841.963616468885</v>
      </c>
      <c r="T112" s="21">
        <f t="shared" si="60"/>
        <v>43533.283616468885</v>
      </c>
      <c r="U112" s="20"/>
    </row>
    <row r="113" spans="1:21">
      <c r="A113" s="17">
        <v>40703</v>
      </c>
      <c r="B113" s="31">
        <v>62679.3</v>
      </c>
      <c r="C113" s="27">
        <v>14858.89</v>
      </c>
      <c r="D113" s="27">
        <v>34771.1</v>
      </c>
      <c r="E113" s="27">
        <v>30223.08</v>
      </c>
      <c r="F113" s="27">
        <v>15045.96</v>
      </c>
      <c r="G113" s="30">
        <v>57773.99</v>
      </c>
      <c r="H113" s="30">
        <v>11092.24</v>
      </c>
      <c r="I113" s="30">
        <v>9033.16</v>
      </c>
      <c r="J113" s="30">
        <v>9032.92</v>
      </c>
      <c r="K113" s="30">
        <v>10069.91</v>
      </c>
      <c r="L113" s="30">
        <v>4862.03</v>
      </c>
      <c r="M113" s="25">
        <v>16199.26</v>
      </c>
      <c r="N113" s="25">
        <v>25146.78</v>
      </c>
      <c r="O113" s="21">
        <f t="shared" si="77"/>
        <v>238109.32</v>
      </c>
      <c r="P113" s="21">
        <f t="shared" si="75"/>
        <v>300788.62</v>
      </c>
      <c r="Q113" s="21">
        <f t="shared" ref="Q113:Q118" si="78">B113-$B$4+SUM($C$15:$F$15)+($B$21-$B$22)+($B$26-$B$27)+($B$35-$B$36)+($B$54-$B$55)+($B$88-$B$89)+($B$112-$B$113)</f>
        <v>1450.5774766662507</v>
      </c>
      <c r="R113" s="21">
        <f t="shared" ref="R113:R118" si="79">O113-$O$4-SUM($C$15:$F$15)-($B$21-$B$22)-($B$26-$B$27)-($B$35-$B$36)-($B$54-$B$55)-($B$88-$B$89)-($G$111-$G$110)-($B$112-$B$113)</f>
        <v>36391.332523333724</v>
      </c>
      <c r="S113" s="21">
        <f t="shared" si="76"/>
        <v>37841.909999999974</v>
      </c>
      <c r="T113" s="21">
        <f t="shared" si="60"/>
        <v>43533.229999999974</v>
      </c>
      <c r="U113" s="20"/>
    </row>
    <row r="114" spans="1:21">
      <c r="A114" s="17">
        <v>40709</v>
      </c>
      <c r="B114" s="21">
        <v>62676.21</v>
      </c>
      <c r="C114" s="25">
        <v>14981.89</v>
      </c>
      <c r="D114" s="25">
        <v>34743.370000000003</v>
      </c>
      <c r="E114" s="25">
        <v>30244.62</v>
      </c>
      <c r="F114" s="25">
        <v>15068.01</v>
      </c>
      <c r="G114" s="30">
        <v>57738.33</v>
      </c>
      <c r="H114" s="30">
        <v>11074.86</v>
      </c>
      <c r="I114" s="30">
        <v>8899.41</v>
      </c>
      <c r="J114" s="30">
        <v>8940.1200000000008</v>
      </c>
      <c r="K114" s="30">
        <v>9962.8700000000008</v>
      </c>
      <c r="L114" s="30">
        <v>4830.04</v>
      </c>
      <c r="M114" s="25">
        <v>16132.29</v>
      </c>
      <c r="N114" s="25">
        <v>25051.439999999999</v>
      </c>
      <c r="O114" s="21">
        <f t="shared" si="77"/>
        <v>237667.25000000003</v>
      </c>
      <c r="P114" s="21">
        <f t="shared" si="75"/>
        <v>300343.46000000002</v>
      </c>
      <c r="Q114" s="21">
        <f t="shared" si="78"/>
        <v>1447.4874766662542</v>
      </c>
      <c r="R114" s="21">
        <f t="shared" si="79"/>
        <v>35949.262523333775</v>
      </c>
      <c r="S114" s="21">
        <f t="shared" si="76"/>
        <v>37396.750000000029</v>
      </c>
      <c r="T114" s="21">
        <f t="shared" si="60"/>
        <v>43088.070000000029</v>
      </c>
      <c r="U114" s="20"/>
    </row>
    <row r="115" spans="1:21">
      <c r="A115" s="17">
        <v>40757</v>
      </c>
      <c r="B115" s="21">
        <v>62693.06</v>
      </c>
      <c r="C115" s="21">
        <v>15451.72</v>
      </c>
      <c r="D115" s="21">
        <v>35241.65</v>
      </c>
      <c r="E115" s="21">
        <v>30490.71</v>
      </c>
      <c r="F115" s="21">
        <v>15495.02</v>
      </c>
      <c r="G115" s="21">
        <v>58699.35</v>
      </c>
      <c r="H115" s="21">
        <v>11179.85</v>
      </c>
      <c r="I115" s="21">
        <v>8604.02</v>
      </c>
      <c r="J115" s="21">
        <v>9065.84</v>
      </c>
      <c r="K115" s="21">
        <v>10287.07</v>
      </c>
      <c r="L115" s="21">
        <v>4879.71</v>
      </c>
      <c r="M115" s="21">
        <v>16416.96</v>
      </c>
      <c r="N115" s="21">
        <v>25474.28</v>
      </c>
      <c r="O115" s="21">
        <f t="shared" si="77"/>
        <v>241286.18</v>
      </c>
      <c r="P115" s="21">
        <f t="shared" ref="P115:P120" si="80">O115+B115</f>
        <v>303979.24</v>
      </c>
      <c r="Q115" s="21">
        <f t="shared" si="78"/>
        <v>1464.33747666626</v>
      </c>
      <c r="R115" s="21">
        <f t="shared" si="79"/>
        <v>39568.19252333371</v>
      </c>
      <c r="S115" s="21">
        <f t="shared" ref="S115:S120" si="81">R115+Q115</f>
        <v>41032.52999999997</v>
      </c>
      <c r="T115" s="21">
        <f t="shared" si="60"/>
        <v>46723.849999999969</v>
      </c>
      <c r="U115" s="20"/>
    </row>
    <row r="116" spans="1:21">
      <c r="A116" s="17">
        <v>40757</v>
      </c>
      <c r="B116" s="21">
        <v>62693.06</v>
      </c>
      <c r="C116" s="32"/>
      <c r="D116" s="21">
        <v>35241.65</v>
      </c>
      <c r="E116" s="21">
        <v>30490.71</v>
      </c>
      <c r="F116" s="31">
        <v>30946.74</v>
      </c>
      <c r="G116" s="21">
        <v>58699.35</v>
      </c>
      <c r="H116" s="21">
        <v>11179.85</v>
      </c>
      <c r="I116" s="31">
        <v>10230.59</v>
      </c>
      <c r="J116" s="31">
        <v>10692.41</v>
      </c>
      <c r="K116" s="31">
        <v>11913.64</v>
      </c>
      <c r="L116" s="32"/>
      <c r="M116" s="32"/>
      <c r="N116" s="31">
        <v>41891.24</v>
      </c>
      <c r="O116" s="21">
        <f t="shared" si="77"/>
        <v>241286.18</v>
      </c>
      <c r="P116" s="21">
        <f t="shared" si="80"/>
        <v>303979.24</v>
      </c>
      <c r="Q116" s="21">
        <f t="shared" si="78"/>
        <v>1464.33747666626</v>
      </c>
      <c r="R116" s="21">
        <f t="shared" si="79"/>
        <v>39568.19252333371</v>
      </c>
      <c r="S116" s="21">
        <f t="shared" si="81"/>
        <v>41032.52999999997</v>
      </c>
      <c r="T116" s="21">
        <f t="shared" si="60"/>
        <v>46723.849999999969</v>
      </c>
      <c r="U116" s="20"/>
    </row>
    <row r="117" spans="1:21">
      <c r="A117" s="17">
        <v>40759</v>
      </c>
      <c r="B117" s="21">
        <v>62692.03</v>
      </c>
      <c r="C117" s="32"/>
      <c r="D117" s="25">
        <v>35444.370000000003</v>
      </c>
      <c r="E117" s="25">
        <v>30575.93</v>
      </c>
      <c r="F117" s="25">
        <v>31188.94</v>
      </c>
      <c r="G117" s="30">
        <v>57714.61</v>
      </c>
      <c r="H117" s="30">
        <v>10784.3</v>
      </c>
      <c r="I117" s="30">
        <v>9702.16</v>
      </c>
      <c r="J117" s="30">
        <v>10354.549999999999</v>
      </c>
      <c r="K117" s="30">
        <v>11387.08</v>
      </c>
      <c r="L117" s="32"/>
      <c r="M117" s="32"/>
      <c r="N117" s="25">
        <v>41426.47</v>
      </c>
      <c r="O117" s="21">
        <f t="shared" si="77"/>
        <v>238578.40999999997</v>
      </c>
      <c r="P117" s="21">
        <f t="shared" si="80"/>
        <v>301270.43999999994</v>
      </c>
      <c r="Q117" s="21">
        <f t="shared" si="78"/>
        <v>1463.3074766662612</v>
      </c>
      <c r="R117" s="21">
        <f t="shared" si="79"/>
        <v>36860.422523333691</v>
      </c>
      <c r="S117" s="21">
        <f t="shared" si="81"/>
        <v>38323.729999999952</v>
      </c>
      <c r="T117" s="21">
        <f t="shared" si="60"/>
        <v>44015.049999999952</v>
      </c>
      <c r="U117" s="20"/>
    </row>
    <row r="118" spans="1:21">
      <c r="A118" s="17">
        <v>40767</v>
      </c>
      <c r="B118" s="21">
        <v>62729.48</v>
      </c>
      <c r="C118" s="32"/>
      <c r="D118" s="25">
        <v>35331.35</v>
      </c>
      <c r="E118" s="25">
        <v>30436.16</v>
      </c>
      <c r="F118" s="25">
        <v>30929.02</v>
      </c>
      <c r="G118" s="30">
        <v>53972.73</v>
      </c>
      <c r="H118" s="30">
        <v>9597.57</v>
      </c>
      <c r="I118" s="30">
        <v>8471.85</v>
      </c>
      <c r="J118" s="30">
        <v>9341.34</v>
      </c>
      <c r="K118" s="30">
        <v>10343.030000000001</v>
      </c>
      <c r="L118" s="32"/>
      <c r="M118" s="32"/>
      <c r="N118" s="25">
        <v>39691.32</v>
      </c>
      <c r="O118" s="21">
        <f t="shared" ref="O118:O125" si="82">SUM(C118:N118)</f>
        <v>228114.37000000002</v>
      </c>
      <c r="P118" s="21">
        <f t="shared" si="80"/>
        <v>290843.85000000003</v>
      </c>
      <c r="Q118" s="21">
        <f t="shared" si="78"/>
        <v>1500.7574766662729</v>
      </c>
      <c r="R118" s="21">
        <f t="shared" si="79"/>
        <v>26396.38252333377</v>
      </c>
      <c r="S118" s="21">
        <f t="shared" si="81"/>
        <v>27897.140000000043</v>
      </c>
      <c r="T118" s="21">
        <f t="shared" si="60"/>
        <v>33588.460000000043</v>
      </c>
      <c r="U118" s="20"/>
    </row>
    <row r="119" spans="1:21">
      <c r="A119" s="17">
        <v>40907</v>
      </c>
      <c r="B119" s="21">
        <v>62823.43</v>
      </c>
      <c r="C119" s="32"/>
      <c r="D119" s="25">
        <v>35961.410000000003</v>
      </c>
      <c r="E119" s="25">
        <v>30126.54</v>
      </c>
      <c r="F119" s="25">
        <v>35408.54</v>
      </c>
      <c r="G119" s="30">
        <v>59544.1</v>
      </c>
      <c r="H119" s="30">
        <v>10527.54</v>
      </c>
      <c r="I119" s="30">
        <v>8145.63</v>
      </c>
      <c r="J119" s="30">
        <v>10972.7</v>
      </c>
      <c r="K119" s="30">
        <v>10494.27</v>
      </c>
      <c r="L119" s="32"/>
      <c r="M119" s="32"/>
      <c r="N119" s="25">
        <v>41932.33</v>
      </c>
      <c r="O119" s="21">
        <f t="shared" si="82"/>
        <v>243113.06000000006</v>
      </c>
      <c r="P119" s="21">
        <f t="shared" si="80"/>
        <v>305936.49000000005</v>
      </c>
      <c r="Q119" s="21">
        <f t="shared" ref="Q119:Q125" si="83">B119-$B$4+SUM($C$15:$F$15)+($B$21-$B$22)+($B$26-$B$27)+($B$35-$B$36)+($B$54-$B$55)+($B$88-$B$89)+($B$112-$B$113)</f>
        <v>1594.7074766662554</v>
      </c>
      <c r="R119" s="21">
        <f>O119-$O$4-SUM($C$15:$F$15)-($B$21-$B$22)-($B$26-$B$27)-($B$35-$B$36)-($B$54-$B$55)-($B$88-$B$89)-($G$111-$G$110)-($B$112-$B$113)</f>
        <v>41395.072523333773</v>
      </c>
      <c r="S119" s="21">
        <f t="shared" si="81"/>
        <v>42989.780000000028</v>
      </c>
      <c r="T119" s="21">
        <f t="shared" si="60"/>
        <v>48681.100000000028</v>
      </c>
      <c r="U119" s="20"/>
    </row>
    <row r="120" spans="1:21">
      <c r="A120" s="17">
        <v>40912</v>
      </c>
      <c r="B120" s="21">
        <v>62820.85</v>
      </c>
      <c r="C120" s="32"/>
      <c r="D120" s="25">
        <v>35958.21</v>
      </c>
      <c r="E120" s="25">
        <v>30283.51</v>
      </c>
      <c r="F120" s="25">
        <v>34907.11</v>
      </c>
      <c r="G120" s="30">
        <v>59869.16</v>
      </c>
      <c r="H120" s="30">
        <v>10753.95</v>
      </c>
      <c r="I120" s="30">
        <v>8469.2999999999993</v>
      </c>
      <c r="J120" s="30">
        <v>10874.38</v>
      </c>
      <c r="K120" s="30">
        <v>10580.4</v>
      </c>
      <c r="L120" s="32"/>
      <c r="M120" s="32"/>
      <c r="N120" s="25">
        <v>42146.9</v>
      </c>
      <c r="O120" s="21">
        <f t="shared" si="82"/>
        <v>243842.91999999998</v>
      </c>
      <c r="P120" s="21">
        <f t="shared" si="80"/>
        <v>306663.76999999996</v>
      </c>
      <c r="Q120" s="21">
        <f t="shared" si="83"/>
        <v>1592.1274766662682</v>
      </c>
      <c r="R120" s="21">
        <f>O120-$O$4-SUM($C$15:$F$15)-($B$21-$B$22)-($B$26-$B$27)-($B$35-$B$36)-($B$54-$B$55)-($B$88-$B$89)-($G$111-$G$110)-($B$112-$B$113)</f>
        <v>42124.9325233337</v>
      </c>
      <c r="S120" s="21">
        <f t="shared" si="81"/>
        <v>43717.059999999969</v>
      </c>
      <c r="T120" s="21">
        <f t="shared" si="60"/>
        <v>49408.379999999968</v>
      </c>
      <c r="U120" s="20"/>
    </row>
    <row r="121" spans="1:21">
      <c r="A121" s="17">
        <v>40945</v>
      </c>
      <c r="B121" s="21">
        <v>62845.32</v>
      </c>
      <c r="C121" s="32"/>
      <c r="D121" s="25">
        <v>36618.75</v>
      </c>
      <c r="E121" s="25">
        <v>30891.32</v>
      </c>
      <c r="F121" s="25">
        <v>34579.56</v>
      </c>
      <c r="G121" s="30">
        <v>61129.87</v>
      </c>
      <c r="H121" s="30">
        <v>11238.19</v>
      </c>
      <c r="I121" s="30">
        <v>8866.25</v>
      </c>
      <c r="J121" s="30">
        <v>11458.49</v>
      </c>
      <c r="K121" s="30">
        <v>11369.68</v>
      </c>
      <c r="L121" s="32"/>
      <c r="M121" s="32"/>
      <c r="N121" s="25">
        <v>42938.64</v>
      </c>
      <c r="O121" s="21">
        <f t="shared" si="82"/>
        <v>249090.75</v>
      </c>
      <c r="P121" s="21">
        <f t="shared" ref="P121:P126" si="84">O121+B121</f>
        <v>311936.07</v>
      </c>
      <c r="Q121" s="21">
        <f t="shared" si="83"/>
        <v>1616.5974766662694</v>
      </c>
      <c r="R121" s="21">
        <f>O121-$O$4-SUM($C$15:$F$15)-($B$21-$B$22)-($B$26-$B$27)-($B$35-$B$36)-($B$54-$B$55)-($B$88-$B$89)-($G$111-$G$110)-($B$112-$B$113)</f>
        <v>47372.762523333717</v>
      </c>
      <c r="S121" s="21">
        <f t="shared" ref="S121:S126" si="85">R121+Q121</f>
        <v>48989.359999999986</v>
      </c>
      <c r="T121" s="21">
        <f t="shared" si="60"/>
        <v>54680.679999999986</v>
      </c>
      <c r="U121" s="20"/>
    </row>
    <row r="122" spans="1:21">
      <c r="A122" s="17">
        <v>40962</v>
      </c>
      <c r="B122" s="21">
        <v>62836.54</v>
      </c>
      <c r="C122" s="32"/>
      <c r="D122" s="25">
        <v>36703.31</v>
      </c>
      <c r="E122" s="25">
        <v>30869.26</v>
      </c>
      <c r="F122" s="25">
        <v>34059.82</v>
      </c>
      <c r="G122" s="30">
        <v>61317.760000000002</v>
      </c>
      <c r="H122" s="30">
        <v>11396.18</v>
      </c>
      <c r="I122" s="30">
        <v>9173.81</v>
      </c>
      <c r="J122" s="30">
        <v>12011.25</v>
      </c>
      <c r="K122" s="30">
        <v>11637.65</v>
      </c>
      <c r="L122" s="32"/>
      <c r="M122" s="32"/>
      <c r="N122" s="25">
        <v>43210.62</v>
      </c>
      <c r="O122" s="21">
        <f t="shared" si="82"/>
        <v>250379.65999999997</v>
      </c>
      <c r="P122" s="21">
        <f t="shared" si="84"/>
        <v>313216.19999999995</v>
      </c>
      <c r="Q122" s="21">
        <f t="shared" si="83"/>
        <v>1607.8174766662705</v>
      </c>
      <c r="R122" s="21">
        <f>O122-$O$4-SUM($C$15:$F$15)-($B$21-$B$22)-($B$26-$B$27)-($B$35-$B$36)-($B$54-$B$55)-($B$88-$B$89)-($G$111-$G$110)-($B$112-$B$113)</f>
        <v>48661.672523333691</v>
      </c>
      <c r="S122" s="21">
        <f t="shared" si="85"/>
        <v>50269.489999999962</v>
      </c>
      <c r="T122" s="21">
        <f t="shared" si="60"/>
        <v>55960.809999999961</v>
      </c>
      <c r="U122" s="20"/>
    </row>
    <row r="123" spans="1:21">
      <c r="A123" s="17">
        <v>40966</v>
      </c>
      <c r="B123" s="21">
        <v>62875.98</v>
      </c>
      <c r="C123" s="32"/>
      <c r="D123" s="25">
        <v>36868.06</v>
      </c>
      <c r="E123" s="25">
        <v>31103.96</v>
      </c>
      <c r="F123" s="25">
        <v>34316.15</v>
      </c>
      <c r="G123" s="30">
        <v>61577.31</v>
      </c>
      <c r="H123" s="30">
        <v>11446.19</v>
      </c>
      <c r="I123" s="30">
        <v>9286.49</v>
      </c>
      <c r="J123" s="30">
        <v>11934.77</v>
      </c>
      <c r="K123" s="30">
        <v>11554.08</v>
      </c>
      <c r="L123" s="32"/>
      <c r="M123" s="32"/>
      <c r="N123" s="25">
        <v>43518.38</v>
      </c>
      <c r="O123" s="21">
        <f t="shared" si="82"/>
        <v>251605.38999999996</v>
      </c>
      <c r="P123" s="21">
        <f t="shared" si="84"/>
        <v>314481.36999999994</v>
      </c>
      <c r="Q123" s="21">
        <f t="shared" si="83"/>
        <v>1647.2574766662729</v>
      </c>
      <c r="R123" s="21">
        <f>O123-$O$4-SUM($C$15:$F$15)-($B$21-$B$22)-($B$26-$B$27)-($B$35-$B$36)-($B$54-$B$55)-($B$88-$B$89)-($G$111-$G$110)-($B$112-$B$113)</f>
        <v>49887.402523333672</v>
      </c>
      <c r="S123" s="21">
        <f t="shared" si="85"/>
        <v>51534.659999999945</v>
      </c>
      <c r="T123" s="21">
        <f t="shared" si="60"/>
        <v>57225.979999999945</v>
      </c>
      <c r="U123" s="20"/>
    </row>
    <row r="124" spans="1:21">
      <c r="A124" s="17">
        <v>40966</v>
      </c>
      <c r="B124" s="21">
        <v>62875.98</v>
      </c>
      <c r="C124" s="32"/>
      <c r="D124" s="25">
        <v>36868.06</v>
      </c>
      <c r="E124" s="25">
        <v>31103.96</v>
      </c>
      <c r="F124" s="25">
        <v>34316.15</v>
      </c>
      <c r="G124" s="27">
        <v>65177.31</v>
      </c>
      <c r="H124" s="30">
        <v>11446.19</v>
      </c>
      <c r="I124" s="30">
        <v>9286.49</v>
      </c>
      <c r="J124" s="30">
        <v>11934.77</v>
      </c>
      <c r="K124" s="30">
        <v>11554.08</v>
      </c>
      <c r="L124" s="32"/>
      <c r="M124" s="32"/>
      <c r="N124" s="25">
        <v>43518.38</v>
      </c>
      <c r="O124" s="21">
        <f t="shared" si="82"/>
        <v>255205.38999999996</v>
      </c>
      <c r="P124" s="21">
        <f t="shared" si="84"/>
        <v>318081.36999999994</v>
      </c>
      <c r="Q124" s="21">
        <f t="shared" si="83"/>
        <v>1647.2574766662729</v>
      </c>
      <c r="R124" s="21">
        <f t="shared" ref="R124:R129" si="86">O124-$O$4-SUM($C$15:$F$15)-($B$21-$B$22)-($B$26-$B$27)-($B$35-$B$36)-($B$54-$B$55)-($B$88-$B$89)-($G$111-$G$110)-($B$112-$B$113)-($G$124-$G$123)</f>
        <v>49887.402523333672</v>
      </c>
      <c r="S124" s="21">
        <f t="shared" si="85"/>
        <v>51534.659999999945</v>
      </c>
      <c r="T124" s="21">
        <f t="shared" si="60"/>
        <v>57225.979999999945</v>
      </c>
      <c r="U124" s="20"/>
    </row>
    <row r="125" spans="1:21">
      <c r="A125" s="17">
        <v>41003</v>
      </c>
      <c r="B125" s="21">
        <v>62898.35</v>
      </c>
      <c r="C125" s="32"/>
      <c r="D125" s="25">
        <v>37118.550000000003</v>
      </c>
      <c r="E125" s="25">
        <v>31389.19</v>
      </c>
      <c r="F125" s="25">
        <v>34517.67</v>
      </c>
      <c r="G125" s="30">
        <v>65330.69</v>
      </c>
      <c r="H125" s="30">
        <v>11409.13</v>
      </c>
      <c r="I125" s="30">
        <v>9170.7199999999993</v>
      </c>
      <c r="J125" s="30">
        <v>12246.26</v>
      </c>
      <c r="K125" s="30">
        <v>11390.88</v>
      </c>
      <c r="L125" s="32"/>
      <c r="M125" s="32"/>
      <c r="N125" s="25">
        <v>43443.4</v>
      </c>
      <c r="O125" s="21">
        <f t="shared" si="82"/>
        <v>256016.49000000002</v>
      </c>
      <c r="P125" s="21">
        <f t="shared" si="84"/>
        <v>318914.84000000003</v>
      </c>
      <c r="Q125" s="21">
        <f t="shared" si="83"/>
        <v>1669.6274766662682</v>
      </c>
      <c r="R125" s="21">
        <f t="shared" si="86"/>
        <v>50698.502523333766</v>
      </c>
      <c r="S125" s="21">
        <f t="shared" si="85"/>
        <v>52368.130000000034</v>
      </c>
      <c r="T125" s="21">
        <f t="shared" si="60"/>
        <v>58059.450000000033</v>
      </c>
      <c r="U125" s="20"/>
    </row>
    <row r="126" spans="1:21">
      <c r="A126" s="17">
        <v>41100</v>
      </c>
      <c r="B126" s="21">
        <v>62972.59</v>
      </c>
      <c r="C126" s="32"/>
      <c r="D126" s="25">
        <v>38068.21</v>
      </c>
      <c r="E126" s="25">
        <v>32287.55</v>
      </c>
      <c r="F126" s="25">
        <v>34747.32</v>
      </c>
      <c r="G126" s="30">
        <v>64655.61</v>
      </c>
      <c r="H126" s="30">
        <v>11098.05</v>
      </c>
      <c r="I126" s="30">
        <v>8313.2800000000007</v>
      </c>
      <c r="J126" s="30">
        <v>12062.78</v>
      </c>
      <c r="K126" s="30">
        <v>10916.43</v>
      </c>
      <c r="L126" s="32"/>
      <c r="M126" s="32"/>
      <c r="N126" s="25">
        <v>44272.63</v>
      </c>
      <c r="O126" s="21">
        <f t="shared" ref="O126:O132" si="87">SUM(C126:N126)</f>
        <v>256421.86</v>
      </c>
      <c r="P126" s="21">
        <f t="shared" si="84"/>
        <v>319394.44999999995</v>
      </c>
      <c r="Q126" s="21">
        <f t="shared" ref="Q126:Q132" si="88">B126-$B$4+SUM($C$15:$F$15)+($B$21-$B$22)+($B$26-$B$27)+($B$35-$B$36)+($B$54-$B$55)+($B$88-$B$89)+($B$112-$B$113)</f>
        <v>1743.8674766662589</v>
      </c>
      <c r="R126" s="21">
        <f t="shared" si="86"/>
        <v>51103.872523333703</v>
      </c>
      <c r="S126" s="21">
        <f t="shared" si="85"/>
        <v>52847.739999999962</v>
      </c>
      <c r="T126" s="21">
        <f t="shared" si="60"/>
        <v>58539.059999999961</v>
      </c>
      <c r="U126" s="20"/>
    </row>
    <row r="127" spans="1:21">
      <c r="A127" s="17">
        <v>41103</v>
      </c>
      <c r="B127" s="21">
        <v>62971.040000000001</v>
      </c>
      <c r="C127" s="32"/>
      <c r="D127" s="25">
        <v>38185.43</v>
      </c>
      <c r="E127" s="25">
        <v>32481.64</v>
      </c>
      <c r="F127" s="25">
        <v>34549.82</v>
      </c>
      <c r="G127" s="30">
        <v>64307.9</v>
      </c>
      <c r="H127" s="30">
        <v>11022.28</v>
      </c>
      <c r="I127" s="30">
        <v>8230.32</v>
      </c>
      <c r="J127" s="30">
        <v>11953.91</v>
      </c>
      <c r="K127" s="30">
        <v>10776.55</v>
      </c>
      <c r="L127" s="32"/>
      <c r="M127" s="32"/>
      <c r="N127" s="25">
        <v>44456.65</v>
      </c>
      <c r="O127" s="21">
        <f t="shared" si="87"/>
        <v>255964.5</v>
      </c>
      <c r="P127" s="21">
        <f t="shared" ref="P127:P132" si="89">O127+B127</f>
        <v>318935.53999999998</v>
      </c>
      <c r="Q127" s="21">
        <f t="shared" si="88"/>
        <v>1742.3174766662705</v>
      </c>
      <c r="R127" s="21">
        <f t="shared" si="86"/>
        <v>50646.512523333717</v>
      </c>
      <c r="S127" s="21">
        <f t="shared" ref="S127:S132" si="90">R127+Q127</f>
        <v>52388.829999999987</v>
      </c>
      <c r="T127" s="21">
        <f t="shared" si="60"/>
        <v>58080.149999999987</v>
      </c>
      <c r="U127" s="20"/>
    </row>
    <row r="128" spans="1:21">
      <c r="A128" s="17">
        <v>41103</v>
      </c>
      <c r="B128" s="21">
        <v>62971.040000000001</v>
      </c>
      <c r="C128" s="32"/>
      <c r="D128" s="27">
        <v>46335.14</v>
      </c>
      <c r="E128" s="27">
        <v>44366.64</v>
      </c>
      <c r="F128" s="27">
        <v>22457.38</v>
      </c>
      <c r="G128" s="27">
        <v>42443.21</v>
      </c>
      <c r="H128" s="27">
        <v>24944.7</v>
      </c>
      <c r="I128" s="30">
        <v>8230.32</v>
      </c>
      <c r="J128" s="30">
        <v>11953.91</v>
      </c>
      <c r="K128" s="30">
        <v>10776.55</v>
      </c>
      <c r="L128" s="32"/>
      <c r="M128" s="32"/>
      <c r="N128" s="25">
        <v>44456.65</v>
      </c>
      <c r="O128" s="21">
        <f t="shared" si="87"/>
        <v>255964.5</v>
      </c>
      <c r="P128" s="21">
        <f t="shared" si="89"/>
        <v>318935.53999999998</v>
      </c>
      <c r="Q128" s="21">
        <f t="shared" si="88"/>
        <v>1742.3174766662705</v>
      </c>
      <c r="R128" s="21">
        <f t="shared" si="86"/>
        <v>50646.512523333717</v>
      </c>
      <c r="S128" s="21">
        <f t="shared" si="90"/>
        <v>52388.829999999987</v>
      </c>
      <c r="T128" s="21">
        <f t="shared" si="60"/>
        <v>58080.149999999987</v>
      </c>
      <c r="U128" s="20"/>
    </row>
    <row r="129" spans="1:21">
      <c r="A129" s="17">
        <v>41134</v>
      </c>
      <c r="B129" s="21">
        <v>62996.44</v>
      </c>
      <c r="C129" s="32"/>
      <c r="D129" s="25">
        <v>47191.79</v>
      </c>
      <c r="E129" s="25">
        <v>45293.7</v>
      </c>
      <c r="F129" s="25">
        <v>22687.58</v>
      </c>
      <c r="G129" s="30">
        <v>43665.64</v>
      </c>
      <c r="H129" s="30">
        <v>26096.06</v>
      </c>
      <c r="I129" s="30">
        <v>8784.7900000000009</v>
      </c>
      <c r="J129" s="30">
        <v>12330.77</v>
      </c>
      <c r="K129" s="30">
        <v>11504.91</v>
      </c>
      <c r="L129" s="32"/>
      <c r="M129" s="32"/>
      <c r="N129" s="25">
        <v>45771.59</v>
      </c>
      <c r="O129" s="21">
        <f t="shared" si="87"/>
        <v>263326.82999999996</v>
      </c>
      <c r="P129" s="21">
        <f t="shared" si="89"/>
        <v>326323.26999999996</v>
      </c>
      <c r="Q129" s="21">
        <f t="shared" si="88"/>
        <v>1767.7174766662647</v>
      </c>
      <c r="R129" s="21">
        <f t="shared" si="86"/>
        <v>58008.842523333675</v>
      </c>
      <c r="S129" s="21">
        <f t="shared" si="90"/>
        <v>59776.559999999939</v>
      </c>
      <c r="T129" s="21">
        <f t="shared" si="60"/>
        <v>65467.879999999939</v>
      </c>
      <c r="U129" s="20"/>
    </row>
    <row r="130" spans="1:21">
      <c r="A130" s="17">
        <v>41243</v>
      </c>
      <c r="B130" s="21">
        <v>63022.84</v>
      </c>
      <c r="C130" s="32"/>
      <c r="D130" s="25">
        <v>48731.39</v>
      </c>
      <c r="E130" s="25">
        <v>47236.73</v>
      </c>
      <c r="F130" s="25">
        <v>22716.37</v>
      </c>
      <c r="G130" s="30">
        <v>43968.79</v>
      </c>
      <c r="H130" s="30">
        <v>26584.67</v>
      </c>
      <c r="I130" s="30">
        <v>9505.83</v>
      </c>
      <c r="J130" s="30">
        <v>12113.68</v>
      </c>
      <c r="K130" s="30">
        <v>11992.64</v>
      </c>
      <c r="L130" s="32"/>
      <c r="M130" s="32"/>
      <c r="N130" s="25">
        <v>46747.519999999997</v>
      </c>
      <c r="O130" s="21">
        <f t="shared" si="87"/>
        <v>269597.62</v>
      </c>
      <c r="P130" s="21">
        <f t="shared" si="89"/>
        <v>332620.45999999996</v>
      </c>
      <c r="Q130" s="21">
        <f t="shared" si="88"/>
        <v>1794.1174766662589</v>
      </c>
      <c r="R130" s="21">
        <f>O130-$O$4-SUM($C$15:$F$15)-($B$21-$B$22)-($B$26-$B$27)-($B$35-$B$36)-($B$54-$B$55)-($B$88-$B$89)-($G$111-$G$110)-($B$112-$B$113)-($G$124-$G$123)</f>
        <v>64279.632523333697</v>
      </c>
      <c r="S130" s="21">
        <f t="shared" si="90"/>
        <v>66073.749999999956</v>
      </c>
      <c r="T130" s="21">
        <f t="shared" si="60"/>
        <v>71765.069999999949</v>
      </c>
      <c r="U130" s="20"/>
    </row>
    <row r="131" spans="1:21">
      <c r="A131" s="17">
        <v>41246</v>
      </c>
      <c r="B131" s="21">
        <v>63021.29</v>
      </c>
      <c r="C131" s="32"/>
      <c r="D131" s="30">
        <v>48800.959999999999</v>
      </c>
      <c r="E131" s="30">
        <v>47234.09</v>
      </c>
      <c r="F131" s="30">
        <v>22774.74</v>
      </c>
      <c r="G131" s="30">
        <f>47704.61-3600</f>
        <v>44104.61</v>
      </c>
      <c r="H131" s="30">
        <v>26716.74</v>
      </c>
      <c r="I131" s="30">
        <v>9543.17</v>
      </c>
      <c r="J131" s="30">
        <v>12156.76</v>
      </c>
      <c r="K131" s="30">
        <v>12015.58</v>
      </c>
      <c r="L131" s="32"/>
      <c r="M131" s="32"/>
      <c r="N131" s="25">
        <v>46869.63</v>
      </c>
      <c r="O131" s="21">
        <f t="shared" si="87"/>
        <v>270216.27999999997</v>
      </c>
      <c r="P131" s="21">
        <f t="shared" si="89"/>
        <v>333237.56999999995</v>
      </c>
      <c r="Q131" s="21">
        <f t="shared" si="88"/>
        <v>1792.5674766662705</v>
      </c>
      <c r="R131" s="21">
        <f>O131-$O$4-SUM($C$15:$F$15)-($B$21-$B$22)-($B$26-$B$27)-($B$35-$B$36)-($B$54-$B$55)-($B$88-$B$89)-($G$111-$G$110)-($B$112-$B$113)-($G$124-$G$123)</f>
        <v>64898.292523333672</v>
      </c>
      <c r="S131" s="21">
        <f t="shared" si="90"/>
        <v>66690.859999999942</v>
      </c>
      <c r="T131" s="21">
        <f t="shared" si="60"/>
        <v>72382.179999999935</v>
      </c>
      <c r="U131" s="20"/>
    </row>
    <row r="132" spans="1:21">
      <c r="A132" s="17">
        <v>41246</v>
      </c>
      <c r="B132" s="21">
        <v>63021.29</v>
      </c>
      <c r="C132" s="32"/>
      <c r="D132" s="30">
        <v>48800.959999999999</v>
      </c>
      <c r="E132" s="30">
        <v>47234.09</v>
      </c>
      <c r="F132" s="30">
        <v>22774.74</v>
      </c>
      <c r="G132" s="27">
        <v>47704.61</v>
      </c>
      <c r="H132" s="30">
        <v>26716.74</v>
      </c>
      <c r="I132" s="30">
        <v>9543.17</v>
      </c>
      <c r="J132" s="30">
        <v>12156.76</v>
      </c>
      <c r="K132" s="30">
        <v>12015.58</v>
      </c>
      <c r="L132" s="32"/>
      <c r="M132" s="32"/>
      <c r="N132" s="25">
        <v>46869.63</v>
      </c>
      <c r="O132" s="21">
        <f t="shared" si="87"/>
        <v>273816.27999999997</v>
      </c>
      <c r="P132" s="21">
        <f t="shared" si="89"/>
        <v>336837.56999999995</v>
      </c>
      <c r="Q132" s="21">
        <f t="shared" si="88"/>
        <v>1792.5674766662705</v>
      </c>
      <c r="R132" s="21">
        <f t="shared" ref="R132:R137" si="91">O132-$O$4-SUM($C$15:$F$15)-($B$21-$B$22)-($B$26-$B$27)-($B$35-$B$36)-($B$54-$B$55)-($B$88-$B$89)-($G$111-$G$110)-($B$112-$B$113)-($G$124-$G$123)-($G$132-$G$131)</f>
        <v>64898.292523333672</v>
      </c>
      <c r="S132" s="21">
        <f t="shared" si="90"/>
        <v>66690.859999999942</v>
      </c>
      <c r="T132" s="21">
        <f t="shared" si="60"/>
        <v>72382.179999999935</v>
      </c>
      <c r="U132" s="20"/>
    </row>
    <row r="133" spans="1:21">
      <c r="A133" s="17">
        <v>41253</v>
      </c>
      <c r="B133" s="21">
        <v>63017.66</v>
      </c>
      <c r="C133" s="32"/>
      <c r="D133" s="30">
        <v>48881.47</v>
      </c>
      <c r="E133" s="30">
        <v>47394.69</v>
      </c>
      <c r="F133" s="30">
        <v>22714.5</v>
      </c>
      <c r="G133" s="30">
        <v>47849.93</v>
      </c>
      <c r="H133" s="30">
        <v>26923.77</v>
      </c>
      <c r="I133" s="30">
        <v>9595.2199999999993</v>
      </c>
      <c r="J133" s="30">
        <v>12156.06</v>
      </c>
      <c r="K133" s="30">
        <v>12214.09</v>
      </c>
      <c r="L133" s="32"/>
      <c r="M133" s="32"/>
      <c r="N133" s="25">
        <v>46774.5</v>
      </c>
      <c r="O133" s="21">
        <f t="shared" ref="O133:O138" si="92">SUM(C133:N133)</f>
        <v>274504.23</v>
      </c>
      <c r="P133" s="21">
        <f t="shared" ref="P133:P138" si="93">O133+B133</f>
        <v>337521.89</v>
      </c>
      <c r="Q133" s="21">
        <f t="shared" ref="Q133:Q138" si="94">B133-$B$4+SUM($C$15:$F$15)+($B$21-$B$22)+($B$26-$B$27)+($B$35-$B$36)+($B$54-$B$55)+($B$88-$B$89)+($B$112-$B$113)</f>
        <v>1788.9374766662659</v>
      </c>
      <c r="R133" s="21">
        <f t="shared" si="91"/>
        <v>65586.242523333683</v>
      </c>
      <c r="S133" s="21">
        <f t="shared" ref="S133:S138" si="95">R133+Q133</f>
        <v>67375.179999999949</v>
      </c>
      <c r="T133" s="21">
        <f t="shared" si="60"/>
        <v>73066.499999999942</v>
      </c>
      <c r="U133" s="20"/>
    </row>
    <row r="134" spans="1:21">
      <c r="A134" s="17">
        <v>41278</v>
      </c>
      <c r="B134" s="21">
        <v>63046.11</v>
      </c>
      <c r="C134" s="32"/>
      <c r="D134" s="30">
        <v>49090.52</v>
      </c>
      <c r="E134" s="30">
        <v>47105.919999999998</v>
      </c>
      <c r="F134" s="30">
        <v>22395.65</v>
      </c>
      <c r="G134" s="30">
        <v>48308.88</v>
      </c>
      <c r="H134" s="30">
        <v>27486.93</v>
      </c>
      <c r="I134" s="30">
        <v>9923.7900000000009</v>
      </c>
      <c r="J134" s="30">
        <v>12381.24</v>
      </c>
      <c r="K134" s="30">
        <v>12613.21</v>
      </c>
      <c r="L134" s="32"/>
      <c r="M134" s="32"/>
      <c r="N134" s="25">
        <v>46703.27</v>
      </c>
      <c r="O134" s="21">
        <f t="shared" si="92"/>
        <v>276009.40999999997</v>
      </c>
      <c r="P134" s="21">
        <f t="shared" si="93"/>
        <v>339055.51999999996</v>
      </c>
      <c r="Q134" s="21">
        <f t="shared" si="94"/>
        <v>1817.3874766662484</v>
      </c>
      <c r="R134" s="21">
        <f t="shared" si="91"/>
        <v>67091.422523333677</v>
      </c>
      <c r="S134" s="21">
        <f t="shared" si="95"/>
        <v>68908.809999999925</v>
      </c>
      <c r="T134" s="21">
        <f t="shared" si="60"/>
        <v>74600.129999999917</v>
      </c>
      <c r="U134" s="20"/>
    </row>
    <row r="135" spans="1:21">
      <c r="A135" s="17">
        <v>41360</v>
      </c>
      <c r="B135" s="21">
        <v>63044.49</v>
      </c>
      <c r="C135" s="32"/>
      <c r="D135" s="30">
        <v>49867.87</v>
      </c>
      <c r="E135" s="30">
        <v>48081.65</v>
      </c>
      <c r="F135" s="30">
        <v>24637.06</v>
      </c>
      <c r="G135" s="30">
        <v>51875.67</v>
      </c>
      <c r="H135" s="30">
        <v>29551.98</v>
      </c>
      <c r="I135" s="30">
        <v>10750.32</v>
      </c>
      <c r="J135" s="30">
        <v>14344.64</v>
      </c>
      <c r="K135" s="30">
        <v>13689.27</v>
      </c>
      <c r="L135" s="32"/>
      <c r="M135" s="32"/>
      <c r="N135" s="25">
        <v>48487.79</v>
      </c>
      <c r="O135" s="21">
        <f t="shared" si="92"/>
        <v>291286.25</v>
      </c>
      <c r="P135" s="21">
        <f t="shared" si="93"/>
        <v>354330.74</v>
      </c>
      <c r="Q135" s="21">
        <f t="shared" si="94"/>
        <v>1815.7674766662531</v>
      </c>
      <c r="R135" s="21">
        <f t="shared" si="91"/>
        <v>82368.262523333702</v>
      </c>
      <c r="S135" s="21">
        <f t="shared" si="95"/>
        <v>84184.029999999955</v>
      </c>
      <c r="T135" s="21">
        <f t="shared" si="60"/>
        <v>89875.349999999948</v>
      </c>
      <c r="U135" s="20"/>
    </row>
    <row r="136" spans="1:21">
      <c r="A136" s="17">
        <v>41389</v>
      </c>
      <c r="B136" s="21">
        <v>63029.98</v>
      </c>
      <c r="C136" s="32"/>
      <c r="D136" s="30">
        <v>50778.83</v>
      </c>
      <c r="E136" s="30">
        <v>48938.2</v>
      </c>
      <c r="F136" s="30">
        <v>25308.240000000002</v>
      </c>
      <c r="G136" s="30">
        <v>52504.639999999999</v>
      </c>
      <c r="H136" s="30">
        <v>29639.88</v>
      </c>
      <c r="I136" s="30">
        <v>10815.4</v>
      </c>
      <c r="J136" s="30">
        <v>14525.48</v>
      </c>
      <c r="K136" s="30">
        <v>13732.55</v>
      </c>
      <c r="L136" s="32"/>
      <c r="M136" s="32"/>
      <c r="N136" s="25">
        <v>49492.33</v>
      </c>
      <c r="O136" s="21">
        <f t="shared" si="92"/>
        <v>295735.55</v>
      </c>
      <c r="P136" s="21">
        <f t="shared" si="93"/>
        <v>358765.52999999997</v>
      </c>
      <c r="Q136" s="21">
        <f t="shared" si="94"/>
        <v>1801.2574766662729</v>
      </c>
      <c r="R136" s="21">
        <f t="shared" si="91"/>
        <v>86817.56252333369</v>
      </c>
      <c r="S136" s="21">
        <f t="shared" si="95"/>
        <v>88618.819999999963</v>
      </c>
      <c r="T136" s="21">
        <f t="shared" si="60"/>
        <v>94310.139999999956</v>
      </c>
      <c r="U136" s="20"/>
    </row>
    <row r="137" spans="1:21">
      <c r="A137" s="17">
        <v>41491</v>
      </c>
      <c r="B137" s="21">
        <v>63059.81</v>
      </c>
      <c r="C137" s="32"/>
      <c r="D137" s="30">
        <v>49594.48</v>
      </c>
      <c r="E137" s="30">
        <v>47915.53</v>
      </c>
      <c r="F137" s="30">
        <v>23287.59</v>
      </c>
      <c r="G137" s="30">
        <v>52682.3</v>
      </c>
      <c r="H137" s="30">
        <v>31337.07</v>
      </c>
      <c r="I137" s="30">
        <v>11743.74</v>
      </c>
      <c r="J137" s="30">
        <v>15931.09</v>
      </c>
      <c r="K137" s="30">
        <v>12862.86</v>
      </c>
      <c r="L137" s="32"/>
      <c r="M137" s="32"/>
      <c r="N137" s="25">
        <v>48589.78</v>
      </c>
      <c r="O137" s="21">
        <f t="shared" si="92"/>
        <v>293944.44000000006</v>
      </c>
      <c r="P137" s="21">
        <f t="shared" si="93"/>
        <v>357004.25000000006</v>
      </c>
      <c r="Q137" s="21">
        <f t="shared" si="94"/>
        <v>1831.08747666626</v>
      </c>
      <c r="R137" s="21">
        <f t="shared" si="91"/>
        <v>85026.452523333763</v>
      </c>
      <c r="S137" s="21">
        <f t="shared" si="95"/>
        <v>86857.540000000023</v>
      </c>
      <c r="T137" s="21">
        <f t="shared" si="60"/>
        <v>92548.860000000015</v>
      </c>
      <c r="U137" s="20"/>
    </row>
    <row r="138" spans="1:21">
      <c r="A138" s="17">
        <v>41529</v>
      </c>
      <c r="B138" s="21">
        <v>63081.43</v>
      </c>
      <c r="C138" s="32"/>
      <c r="D138" s="30">
        <v>49029.56</v>
      </c>
      <c r="E138" s="30">
        <v>47217.98</v>
      </c>
      <c r="F138" s="30">
        <v>22584.65</v>
      </c>
      <c r="G138" s="30">
        <v>52173.42</v>
      </c>
      <c r="H138" s="30">
        <v>31421.87</v>
      </c>
      <c r="I138" s="30">
        <v>11642.61</v>
      </c>
      <c r="J138" s="30">
        <v>15071.39</v>
      </c>
      <c r="K138" s="30">
        <v>12898.59</v>
      </c>
      <c r="L138" s="32"/>
      <c r="M138" s="32"/>
      <c r="N138" s="25">
        <v>47683.040000000001</v>
      </c>
      <c r="O138" s="21">
        <f t="shared" si="92"/>
        <v>289723.11</v>
      </c>
      <c r="P138" s="21">
        <f t="shared" si="93"/>
        <v>352804.54</v>
      </c>
      <c r="Q138" s="21">
        <f t="shared" si="94"/>
        <v>1852.7074766662554</v>
      </c>
      <c r="R138" s="21">
        <f>O138-$O$4-SUM($C$15:$F$15)-($B$21-$B$22)-($B$26-$B$27)-($B$35-$B$36)-($B$54-$B$55)-($B$88-$B$89)-($G$111-$G$110)-($B$112-$B$113)-($G$124-$G$123)-($G$132-$G$131)</f>
        <v>80805.122523333688</v>
      </c>
      <c r="S138" s="21">
        <f t="shared" si="95"/>
        <v>82657.829999999944</v>
      </c>
      <c r="T138" s="21">
        <f t="shared" si="60"/>
        <v>88349.149999999936</v>
      </c>
      <c r="U138" s="20"/>
    </row>
    <row r="143" spans="1:21">
      <c r="I143" s="21" t="s">
        <v>1</v>
      </c>
    </row>
  </sheetData>
  <sheetProtection selectLockedCells="1" selectUnlockedCells="1"/>
  <mergeCells count="1">
    <mergeCell ref="M2:N2"/>
  </mergeCells>
  <phoneticPr fontId="3" type="noConversion"/>
  <conditionalFormatting sqref="Q11:S138">
    <cfRule type="cellIs" dxfId="1" priority="1" stopIfTrue="1" operator="lessThan">
      <formula>0</formula>
    </cfRule>
  </conditionalFormatting>
  <pageMargins left="0.74791666666666667" right="0.74791666666666667" top="0.98402777777777772" bottom="0.98402777777777772" header="0.51180555555555551" footer="0.51180555555555551"/>
  <pageSetup paperSize="9" firstPageNumber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U138"/>
  <sheetViews>
    <sheetView tabSelected="1" workbookViewId="0">
      <pane ySplit="10" topLeftCell="A11" activePane="bottomLeft" state="frozen"/>
      <selection pane="bottomLeft" activeCell="D12" sqref="D12"/>
    </sheetView>
  </sheetViews>
  <sheetFormatPr defaultRowHeight="12.75"/>
  <cols>
    <col min="1" max="1" width="12" style="1" customWidth="1"/>
    <col min="2" max="2" width="11.140625" customWidth="1"/>
    <col min="3" max="14" width="11" customWidth="1"/>
    <col min="15" max="15" width="10.85546875" customWidth="1"/>
    <col min="16" max="16" width="7.5703125" customWidth="1"/>
    <col min="17" max="20" width="11.85546875" customWidth="1"/>
  </cols>
  <sheetData>
    <row r="1" spans="1:21">
      <c r="A1" s="2"/>
    </row>
    <row r="2" spans="1:21"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4"/>
      <c r="N2" s="34"/>
      <c r="O2" s="3"/>
      <c r="P2" s="3"/>
    </row>
    <row r="3" spans="1:21" s="6" customFormat="1">
      <c r="A3" s="4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</row>
    <row r="4" spans="1:21"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</row>
    <row r="9" spans="1:21">
      <c r="A9" s="2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</row>
    <row r="10" spans="1:21" s="6" customFormat="1">
      <c r="A10" s="4" t="s">
        <v>0</v>
      </c>
      <c r="B10" s="5" t="s">
        <v>3</v>
      </c>
      <c r="C10" s="6" t="s">
        <v>4</v>
      </c>
      <c r="D10" s="6" t="s">
        <v>5</v>
      </c>
      <c r="E10" s="6" t="s">
        <v>6</v>
      </c>
      <c r="F10" s="6" t="s">
        <v>7</v>
      </c>
      <c r="G10" s="6" t="s">
        <v>8</v>
      </c>
      <c r="H10" s="6" t="s">
        <v>9</v>
      </c>
      <c r="I10" s="6" t="s">
        <v>10</v>
      </c>
      <c r="J10" s="6" t="s">
        <v>11</v>
      </c>
      <c r="K10" s="6" t="s">
        <v>12</v>
      </c>
      <c r="L10" s="6" t="s">
        <v>13</v>
      </c>
      <c r="M10" s="5" t="s">
        <v>14</v>
      </c>
      <c r="N10" s="5" t="s">
        <v>15</v>
      </c>
      <c r="O10" s="5" t="s">
        <v>22</v>
      </c>
      <c r="P10" s="5" t="s">
        <v>23</v>
      </c>
      <c r="Q10" s="5"/>
      <c r="R10" s="5"/>
      <c r="S10" s="5"/>
      <c r="T10" s="5"/>
    </row>
    <row r="11" spans="1:21">
      <c r="A11" s="1">
        <f ca="1">Data!A11</f>
        <v>39813</v>
      </c>
      <c r="B11" s="9"/>
      <c r="C11" s="7"/>
      <c r="D11" s="7"/>
      <c r="E11" s="7"/>
      <c r="F11" s="7"/>
      <c r="G11" s="7"/>
      <c r="H11" s="7"/>
      <c r="I11" s="7"/>
      <c r="J11" s="7"/>
      <c r="K11" s="7"/>
      <c r="L11" s="7"/>
      <c r="M11" s="8"/>
      <c r="N11" s="8"/>
      <c r="O11" s="7"/>
      <c r="P11" s="7"/>
      <c r="Q11" s="7"/>
      <c r="R11" s="7"/>
      <c r="S11" s="7"/>
      <c r="T11" s="7"/>
      <c r="U11" s="7"/>
    </row>
    <row r="12" spans="1:21">
      <c r="A12" s="1">
        <f ca="1">Data!A12</f>
        <v>39889</v>
      </c>
      <c r="B12" s="9"/>
      <c r="C12" s="7"/>
      <c r="D12" s="7"/>
      <c r="E12" s="7"/>
      <c r="F12" s="7"/>
      <c r="G12" s="7"/>
      <c r="H12" s="7"/>
      <c r="I12" s="7"/>
      <c r="J12" s="7"/>
      <c r="K12" s="7"/>
      <c r="L12" s="7"/>
      <c r="M12" s="10">
        <f ca="1">Data!M12/Data!M$12</f>
        <v>1</v>
      </c>
      <c r="N12" s="10">
        <f ca="1">Data!N12/Data!N$12</f>
        <v>1</v>
      </c>
      <c r="O12" s="7"/>
      <c r="P12" s="7"/>
      <c r="Q12" s="7"/>
      <c r="R12" s="7"/>
      <c r="S12" s="7"/>
      <c r="T12" s="7"/>
      <c r="U12" s="7"/>
    </row>
    <row r="13" spans="1:21">
      <c r="A13" s="1">
        <f ca="1">Data!A13</f>
        <v>39956</v>
      </c>
      <c r="B13" s="9"/>
      <c r="C13" s="7"/>
      <c r="D13" s="7"/>
      <c r="E13" s="7"/>
      <c r="F13" s="7"/>
      <c r="G13" s="7"/>
      <c r="H13" s="7"/>
      <c r="I13" s="7"/>
      <c r="J13" s="7"/>
      <c r="K13" s="7"/>
      <c r="L13" s="7"/>
      <c r="M13" s="11">
        <f ca="1">Data!M13/Data!M$12</f>
        <v>1.0004478727580435</v>
      </c>
      <c r="N13" s="11">
        <f ca="1">Data!N13/Data!N$12</f>
        <v>1.071737626363656</v>
      </c>
      <c r="O13" s="7"/>
      <c r="P13" s="7"/>
      <c r="Q13" s="7"/>
      <c r="R13" s="7"/>
      <c r="S13" s="7"/>
      <c r="T13" s="7"/>
      <c r="U13" s="7"/>
    </row>
    <row r="14" spans="1:21">
      <c r="A14" s="1">
        <f ca="1">Data!A14</f>
        <v>39994</v>
      </c>
      <c r="B14" s="9"/>
      <c r="C14" s="7"/>
      <c r="D14" s="7"/>
      <c r="E14" s="7"/>
      <c r="F14" s="7"/>
      <c r="G14" s="7"/>
      <c r="H14" s="7"/>
      <c r="I14" s="7"/>
      <c r="J14" s="7"/>
      <c r="K14" s="7"/>
      <c r="L14" s="7"/>
      <c r="M14" s="11">
        <f ca="1">Data!M14/Data!M$12</f>
        <v>1.0349302340231188</v>
      </c>
      <c r="N14" s="11">
        <f ca="1">Data!N14/Data!N$12</f>
        <v>1.0735869896013923</v>
      </c>
      <c r="O14" s="10">
        <f ca="1">Data!P14/Data!$P$14</f>
        <v>1</v>
      </c>
      <c r="P14" s="7"/>
      <c r="Q14" s="7"/>
      <c r="R14" s="7"/>
      <c r="S14" s="7"/>
      <c r="T14" s="7"/>
      <c r="U14" s="7"/>
    </row>
    <row r="15" spans="1:21">
      <c r="A15" s="1">
        <f ca="1">Data!A15</f>
        <v>40002</v>
      </c>
      <c r="B15" s="12">
        <f ca="1">Data!B15/Data!B$15</f>
        <v>1</v>
      </c>
      <c r="C15" s="10">
        <f ca="1">Data!C15/Data!$C$15</f>
        <v>1</v>
      </c>
      <c r="D15" s="10">
        <f ca="1">Data!D15/Data!D$15</f>
        <v>1</v>
      </c>
      <c r="E15" s="10">
        <f ca="1">Data!E15/Data!$E$15</f>
        <v>1</v>
      </c>
      <c r="F15" s="10">
        <f ca="1">Data!F15/Data!$F$15</f>
        <v>1</v>
      </c>
      <c r="G15" s="8"/>
      <c r="H15" s="8"/>
      <c r="I15" s="8"/>
      <c r="J15" s="8"/>
      <c r="K15" s="8"/>
      <c r="L15" s="8"/>
      <c r="M15" s="11">
        <f ca="1">Data!M15/Data!M$12</f>
        <v>1.0338401286308998</v>
      </c>
      <c r="N15" s="11">
        <f ca="1">Data!N15/Data!N$12</f>
        <v>1.070279792415388</v>
      </c>
      <c r="O15" s="11">
        <f ca="1">Data!P15/Data!$P$14</f>
        <v>0.99966034883460153</v>
      </c>
      <c r="P15" s="7"/>
      <c r="Q15" s="7"/>
      <c r="R15" s="7"/>
      <c r="S15" s="7"/>
      <c r="T15" s="7"/>
      <c r="U15" s="7"/>
    </row>
    <row r="16" spans="1:21">
      <c r="A16" s="1">
        <f ca="1">Data!A16</f>
        <v>40003</v>
      </c>
      <c r="B16" s="13">
        <f ca="1">Data!B16/Data!B$15</f>
        <v>0.99999181955598404</v>
      </c>
      <c r="C16" s="11">
        <f ca="1">Data!C16/Data!$C$15</f>
        <v>1.003745526783647</v>
      </c>
      <c r="D16" s="11">
        <f ca="1">Data!D16/Data!D$15</f>
        <v>1.0043586841265788</v>
      </c>
      <c r="E16" s="11">
        <f ca="1">Data!E16/Data!$E$15</f>
        <v>1.0010146432599762</v>
      </c>
      <c r="F16" s="11">
        <f ca="1">Data!F16/Data!$F$15</f>
        <v>1.0017957460594453</v>
      </c>
      <c r="G16" s="8"/>
      <c r="H16" s="8"/>
      <c r="I16" s="8"/>
      <c r="J16" s="8"/>
      <c r="K16" s="8"/>
      <c r="L16" s="8"/>
      <c r="M16" s="11">
        <f ca="1">Data!M16/Data!M$12</f>
        <v>1.0389441879867161</v>
      </c>
      <c r="N16" s="11">
        <f ca="1">Data!N16/Data!N$12</f>
        <v>1.0670341456853698</v>
      </c>
      <c r="O16" s="11">
        <f ca="1">Data!P16/Data!$P$14</f>
        <v>1.0001206927930422</v>
      </c>
      <c r="P16" s="7"/>
      <c r="Q16" s="7"/>
      <c r="R16" s="7"/>
      <c r="S16" s="7"/>
      <c r="T16" s="7"/>
      <c r="U16" s="7"/>
    </row>
    <row r="17" spans="1:21">
      <c r="A17" s="1">
        <f ca="1">Data!A17</f>
        <v>40015</v>
      </c>
      <c r="B17" s="13">
        <f ca="1">Data!B17/Data!B$15</f>
        <v>1.000565159608916</v>
      </c>
      <c r="C17" s="11">
        <f ca="1">Data!C17/Data!$C$15</f>
        <v>0.97437061932866731</v>
      </c>
      <c r="D17" s="11">
        <f ca="1">Data!D17/Data!D$15</f>
        <v>0.9975811588773158</v>
      </c>
      <c r="E17" s="11">
        <f ca="1">Data!E17/Data!$E$15</f>
        <v>1.0023532568458606</v>
      </c>
      <c r="F17" s="11">
        <f ca="1">Data!F17/Data!$F$15</f>
        <v>0.972235003234728</v>
      </c>
      <c r="G17" s="8"/>
      <c r="H17" s="8"/>
      <c r="I17" s="8"/>
      <c r="J17" s="8"/>
      <c r="K17" s="8"/>
      <c r="L17" s="8"/>
      <c r="M17" s="11">
        <f ca="1">Data!M17/Data!M$12</f>
        <v>1.0378195126560543</v>
      </c>
      <c r="N17" s="11">
        <f ca="1">Data!N17/Data!N$12</f>
        <v>1.093899209988499</v>
      </c>
      <c r="O17" s="11">
        <f ca="1">Data!P17/Data!$P$14</f>
        <v>0.99978506602313844</v>
      </c>
      <c r="P17" s="7"/>
      <c r="Q17" s="7"/>
      <c r="R17" s="7"/>
      <c r="S17" s="7"/>
      <c r="T17" s="7"/>
      <c r="U17" s="7"/>
    </row>
    <row r="18" spans="1:21">
      <c r="A18" s="1">
        <f ca="1">Data!A18</f>
        <v>40022</v>
      </c>
      <c r="B18" s="13">
        <f ca="1">Data!B18/Data!B$15</f>
        <v>1.0005075692830436</v>
      </c>
      <c r="C18" s="11">
        <f ca="1">Data!C18/Data!$C$15</f>
        <v>0.95404698752915484</v>
      </c>
      <c r="D18" s="11">
        <f ca="1">Data!D18/Data!D$15</f>
        <v>1.0031433009330524</v>
      </c>
      <c r="E18" s="11">
        <f ca="1">Data!E18/Data!$E$15</f>
        <v>1.0084192533775895</v>
      </c>
      <c r="F18" s="11">
        <f ca="1">Data!F18/Data!$F$15</f>
        <v>0.95835101419404589</v>
      </c>
      <c r="G18" s="8"/>
      <c r="H18" s="8"/>
      <c r="I18" s="8"/>
      <c r="J18" s="8"/>
      <c r="K18" s="8"/>
      <c r="L18" s="8"/>
      <c r="M18" s="11">
        <f ca="1">Data!M18/Data!M$12</f>
        <v>1.0418495992575914</v>
      </c>
      <c r="N18" s="11">
        <f ca="1">Data!N18/Data!N$12</f>
        <v>1.1143322516410605</v>
      </c>
      <c r="O18" s="11">
        <f ca="1">Data!P18/Data!$P$14</f>
        <v>1.0004618677586767</v>
      </c>
      <c r="P18" s="7"/>
      <c r="Q18" s="7"/>
      <c r="R18" s="7"/>
      <c r="S18" s="7"/>
      <c r="T18" s="7"/>
      <c r="U18" s="7"/>
    </row>
    <row r="19" spans="1:21">
      <c r="A19" s="1">
        <f ca="1">Data!A19</f>
        <v>40023</v>
      </c>
      <c r="B19" s="13">
        <f ca="1">Data!B19/Data!B$15</f>
        <v>1.0004993343027342</v>
      </c>
      <c r="C19" s="11">
        <f ca="1">Data!C19/Data!$C$15</f>
        <v>0.95779251431280177</v>
      </c>
      <c r="D19" s="11">
        <f ca="1">Data!D19/Data!D$15</f>
        <v>1.0075009912876005</v>
      </c>
      <c r="E19" s="11">
        <f ca="1">Data!E19/Data!$E$15</f>
        <v>1.0120107526347435</v>
      </c>
      <c r="F19" s="11">
        <f ca="1">Data!F19/Data!$F$15</f>
        <v>0.96796277727481883</v>
      </c>
      <c r="G19" s="8"/>
      <c r="H19" s="8"/>
      <c r="I19" s="8"/>
      <c r="J19" s="8"/>
      <c r="K19" s="8"/>
      <c r="L19" s="8"/>
      <c r="M19" s="11">
        <f ca="1">Data!M19/Data!M$12</f>
        <v>1.0459303884355104</v>
      </c>
      <c r="N19" s="11">
        <f ca="1">Data!N19/Data!N$12</f>
        <v>1.1143231330549885</v>
      </c>
      <c r="O19" s="11">
        <f ca="1">Data!P19/Data!$P$14</f>
        <v>1.0015005915861377</v>
      </c>
      <c r="P19" s="7"/>
      <c r="Q19" s="7"/>
      <c r="R19" s="7"/>
      <c r="S19" s="7"/>
      <c r="T19" s="7"/>
      <c r="U19" s="7"/>
    </row>
    <row r="20" spans="1:21">
      <c r="A20" s="1">
        <f ca="1">Data!A20</f>
        <v>40024</v>
      </c>
      <c r="B20" s="13">
        <f ca="1">Data!B20/Data!B$15</f>
        <v>1.0004911538587182</v>
      </c>
      <c r="C20" s="11">
        <f ca="1">Data!C20/Data!$C$15</f>
        <v>0.96228833897961474</v>
      </c>
      <c r="D20" s="11">
        <f ca="1">Data!D20/Data!D$15</f>
        <v>1.0092321421650516</v>
      </c>
      <c r="E20" s="11">
        <f ca="1">Data!E20/Data!$E$15</f>
        <v>1.0161170268269293</v>
      </c>
      <c r="F20" s="11">
        <f ca="1">Data!F20/Data!$F$15</f>
        <v>0.96675236294144606</v>
      </c>
      <c r="G20" s="8"/>
      <c r="H20" s="8"/>
      <c r="I20" s="8"/>
      <c r="J20" s="8"/>
      <c r="K20" s="8"/>
      <c r="L20" s="8"/>
      <c r="M20" s="11">
        <f ca="1">Data!M20/Data!M$12</f>
        <v>1.0469444399631562</v>
      </c>
      <c r="N20" s="11">
        <f ca="1">Data!N20/Data!N$12</f>
        <v>1.1164711299865842</v>
      </c>
      <c r="O20" s="11">
        <f ca="1">Data!P20/Data!$P$14</f>
        <v>1.0020522463433288</v>
      </c>
      <c r="P20" s="7"/>
      <c r="Q20" s="7"/>
      <c r="R20" s="7"/>
      <c r="S20" s="7"/>
      <c r="T20" s="7"/>
      <c r="U20" s="7"/>
    </row>
    <row r="21" spans="1:21">
      <c r="A21" s="1">
        <f ca="1">Data!A21</f>
        <v>40028</v>
      </c>
      <c r="B21" s="13">
        <f ca="1">Data!B21/Data!B$15</f>
        <v>1.0004582684737739</v>
      </c>
      <c r="C21" s="11">
        <f ca="1">Data!C21/Data!$C$15</f>
        <v>0.96450842569616224</v>
      </c>
      <c r="D21" s="11">
        <f ca="1">Data!D21/Data!D$15</f>
        <v>1.0170342463779494</v>
      </c>
      <c r="E21" s="11">
        <f ca="1">Data!E21/Data!$E$15</f>
        <v>1.0191400873527352</v>
      </c>
      <c r="F21" s="11">
        <f ca="1">Data!F21/Data!$F$15</f>
        <v>0.98114913834996076</v>
      </c>
      <c r="G21" s="8"/>
      <c r="H21" s="8"/>
      <c r="I21" s="8"/>
      <c r="J21" s="8"/>
      <c r="K21" s="8"/>
      <c r="L21" s="8"/>
      <c r="M21" s="11">
        <f ca="1">Data!M21/Data!M$12</f>
        <v>1.0591783570675166</v>
      </c>
      <c r="N21" s="11">
        <f ca="1">Data!N21/Data!N$12</f>
        <v>1.1293784885715619</v>
      </c>
      <c r="O21" s="11">
        <f ca="1">Data!P21/Data!$P$14</f>
        <v>1.0046147313348732</v>
      </c>
      <c r="P21" s="7"/>
      <c r="Q21" s="7"/>
      <c r="R21" s="7"/>
      <c r="S21" s="7"/>
      <c r="T21" s="7"/>
      <c r="U21" s="7"/>
    </row>
    <row r="22" spans="1:21">
      <c r="A22" s="1">
        <f ca="1">Data!A22</f>
        <v>40028</v>
      </c>
      <c r="B22" s="12">
        <f ca="1">Data!B22/Data!B$22*B$21</f>
        <v>1.0004582684737739</v>
      </c>
      <c r="C22" s="11">
        <f ca="1">Data!C22/Data!$C$15</f>
        <v>0.96450842569616224</v>
      </c>
      <c r="D22" s="10">
        <f ca="1">Data!D22/Data!D$22*D$21</f>
        <v>1.0170342463779494</v>
      </c>
      <c r="E22" s="10">
        <f ca="1">Data!E22/Data!E$22*E$21</f>
        <v>1.0191400873527352</v>
      </c>
      <c r="F22" s="11">
        <f ca="1">Data!F22/Data!$F$15</f>
        <v>0.98114913834996076</v>
      </c>
      <c r="G22" s="10">
        <f ca="1">Data!G22/Data!G$22</f>
        <v>1</v>
      </c>
      <c r="H22" s="10">
        <f ca="1">Data!H22/Data!H$22</f>
        <v>1</v>
      </c>
      <c r="I22" s="10">
        <f ca="1">Data!I22/Data!I$22</f>
        <v>1</v>
      </c>
      <c r="J22" s="10">
        <f ca="1">Data!J22/Data!J$22</f>
        <v>1</v>
      </c>
      <c r="K22" s="10">
        <f ca="1">Data!K22/Data!K$22</f>
        <v>1</v>
      </c>
      <c r="L22" s="11"/>
      <c r="M22" s="11">
        <f ca="1">Data!M22/Data!M$12</f>
        <v>1.0591783570675166</v>
      </c>
      <c r="N22" s="11">
        <f ca="1">Data!N22/Data!N$12</f>
        <v>1.1293784885715619</v>
      </c>
      <c r="O22" s="11">
        <f ca="1">Data!P22/Data!$P$14</f>
        <v>1.0046147313348732</v>
      </c>
      <c r="P22" s="7"/>
      <c r="Q22" s="7"/>
      <c r="R22" s="7"/>
      <c r="S22" s="7"/>
      <c r="T22" s="7"/>
      <c r="U22" s="7"/>
    </row>
    <row r="23" spans="1:21">
      <c r="A23" s="1">
        <f ca="1">Data!A23</f>
        <v>40031</v>
      </c>
      <c r="B23" s="13">
        <f ca="1">Data!B23/Data!B$22*B$21</f>
        <v>1.0004335739495276</v>
      </c>
      <c r="C23" s="11">
        <f ca="1">Data!C23/Data!$C$15</f>
        <v>0.96823805212731806</v>
      </c>
      <c r="D23" s="11">
        <f ca="1">Data!D23/Data!D$22*D$21</f>
        <v>1.0244162826079255</v>
      </c>
      <c r="E23" s="11">
        <f ca="1">Data!E23/Data!E$22*E$21</f>
        <v>1.033004995520846</v>
      </c>
      <c r="F23" s="11">
        <f ca="1">Data!F23/Data!$F$15</f>
        <v>0.97631543119271524</v>
      </c>
      <c r="G23" s="11">
        <f ca="1">Data!G23/Data!G$22</f>
        <v>1.0072747815831073</v>
      </c>
      <c r="H23" s="11">
        <f ca="1">Data!H23/Data!H$22</f>
        <v>1.0184197746216439</v>
      </c>
      <c r="I23" s="11">
        <f ca="1">Data!I23/Data!I$22</f>
        <v>1.0175029981069805</v>
      </c>
      <c r="J23" s="11">
        <f ca="1">Data!J23/Data!J$22</f>
        <v>0.9845485990663746</v>
      </c>
      <c r="K23" s="11">
        <f ca="1">Data!K23/Data!K$22</f>
        <v>0.97635212147041039</v>
      </c>
      <c r="L23" s="11"/>
      <c r="M23" s="11">
        <f ca="1">Data!M23/Data!M$12</f>
        <v>1.0642639791228301</v>
      </c>
      <c r="N23" s="11">
        <f ca="1">Data!N23/Data!N$12</f>
        <v>1.136901322080998</v>
      </c>
      <c r="O23" s="11">
        <f ca="1">Data!P23/Data!$P$14</f>
        <v>1.0065342116986753</v>
      </c>
      <c r="P23" s="7"/>
      <c r="Q23" s="7"/>
      <c r="R23" s="7"/>
      <c r="S23" s="7"/>
      <c r="T23" s="7"/>
      <c r="U23" s="7"/>
    </row>
    <row r="24" spans="1:21">
      <c r="A24" s="1">
        <f ca="1">Data!A24</f>
        <v>40035</v>
      </c>
      <c r="B24" s="13">
        <f ca="1">Data!B24/Data!B$22*B$21</f>
        <v>1.0004006683427775</v>
      </c>
      <c r="C24" s="11">
        <f ca="1">Data!C24/Data!$C$15</f>
        <v>0.98546807159531224</v>
      </c>
      <c r="D24" s="11">
        <f ca="1">Data!D24/Data!D$22*D$21</f>
        <v>1.0409633994648178</v>
      </c>
      <c r="E24" s="11">
        <f ca="1">Data!E24/Data!E$22*E$21</f>
        <v>1.043758457866</v>
      </c>
      <c r="F24" s="11">
        <f ca="1">Data!F24/Data!$F$15</f>
        <v>0.99131244490776305</v>
      </c>
      <c r="G24" s="11">
        <f ca="1">Data!G24/Data!G$22</f>
        <v>1.0160003072455437</v>
      </c>
      <c r="H24" s="11">
        <f ca="1">Data!H24/Data!H$22</f>
        <v>1.023509123165208</v>
      </c>
      <c r="I24" s="11">
        <f ca="1">Data!I24/Data!I$22</f>
        <v>1.0252584318661604</v>
      </c>
      <c r="J24" s="11">
        <f ca="1">Data!J24/Data!J$22</f>
        <v>0.98731875080527665</v>
      </c>
      <c r="K24" s="11">
        <f ca="1">Data!K24/Data!K$22</f>
        <v>0.98594606380764538</v>
      </c>
      <c r="L24" s="11"/>
      <c r="M24" s="11">
        <f ca="1">Data!M24/Data!M$12</f>
        <v>1.0887640786074309</v>
      </c>
      <c r="N24" s="11">
        <f ca="1">Data!N24/Data!N$12</f>
        <v>1.1530434990750333</v>
      </c>
      <c r="O24" s="11">
        <f ca="1">Data!P24/Data!$P$14</f>
        <v>1.0118918151844427</v>
      </c>
      <c r="P24" s="7"/>
      <c r="Q24" s="7"/>
      <c r="R24" s="7"/>
      <c r="S24" s="7"/>
      <c r="T24" s="7"/>
      <c r="U24" s="7"/>
    </row>
    <row r="25" spans="1:21">
      <c r="A25" s="1">
        <f ca="1">Data!A25</f>
        <v>40036</v>
      </c>
      <c r="B25" s="13">
        <f ca="1">Data!B25/Data!B$22*B$21</f>
        <v>1.0003924572602738</v>
      </c>
      <c r="C25" s="11">
        <f ca="1">Data!C25/Data!$C$15</f>
        <v>0.98245793611437116</v>
      </c>
      <c r="D25" s="11">
        <f ca="1">Data!D25/Data!D$22*D$21</f>
        <v>1.039195296780701</v>
      </c>
      <c r="E25" s="11">
        <f ca="1">Data!E25/Data!E$22*E$21</f>
        <v>1.0468325364452866</v>
      </c>
      <c r="F25" s="11">
        <f ca="1">Data!F25/Data!$F$15</f>
        <v>0.99431065512433581</v>
      </c>
      <c r="G25" s="11">
        <f ca="1">Data!G25/Data!G$22</f>
        <v>1.0174510513248725</v>
      </c>
      <c r="H25" s="11">
        <f ca="1">Data!H25/Data!H$22</f>
        <v>1.0234992120677524</v>
      </c>
      <c r="I25" s="11">
        <f ca="1">Data!I25/Data!I$22</f>
        <v>1.0291435820688424</v>
      </c>
      <c r="J25" s="11">
        <f ca="1">Data!J25/Data!J$22</f>
        <v>1.009752519896528</v>
      </c>
      <c r="K25" s="11">
        <f ca="1">Data!K25/Data!K$22</f>
        <v>1.0021209748555457</v>
      </c>
      <c r="L25" s="11"/>
      <c r="M25" s="11">
        <f ca="1">Data!M25/Data!M$12</f>
        <v>1.0887556281780337</v>
      </c>
      <c r="N25" s="11">
        <f ca="1">Data!N25/Data!N$12</f>
        <v>1.1551909260949997</v>
      </c>
      <c r="O25" s="11">
        <f ca="1">Data!P25/Data!$P$14</f>
        <v>1.0124750399567772</v>
      </c>
      <c r="P25" s="7"/>
      <c r="Q25" s="7"/>
      <c r="R25" s="7"/>
      <c r="S25" s="7"/>
      <c r="T25" s="7"/>
      <c r="U25" s="7"/>
    </row>
    <row r="26" spans="1:21">
      <c r="A26" s="1">
        <f ca="1">Data!A26</f>
        <v>40037</v>
      </c>
      <c r="B26" s="13">
        <f ca="1">Data!B26/Data!B$22*B$21</f>
        <v>1.0003842461777701</v>
      </c>
      <c r="C26" s="11">
        <f ca="1">Data!C26/Data!$C$15</f>
        <v>0.98770405866435051</v>
      </c>
      <c r="D26" s="11">
        <f ca="1">Data!D26/Data!D$22*D$21</f>
        <v>1.042238425625758</v>
      </c>
      <c r="E26" s="11">
        <f ca="1">Data!E26/Data!E$22*E$21</f>
        <v>1.0504222829872247</v>
      </c>
      <c r="F26" s="11">
        <f ca="1">Data!F26/Data!$F$15</f>
        <v>0.99009408039814484</v>
      </c>
      <c r="G26" s="11">
        <f ca="1">Data!G26/Data!G$22</f>
        <v>1.0159829627390444</v>
      </c>
      <c r="H26" s="11">
        <f ca="1">Data!H26/Data!H$22</f>
        <v>1.0224635023836188</v>
      </c>
      <c r="I26" s="11">
        <f ca="1">Data!I26/Data!I$22</f>
        <v>1.030109914070785</v>
      </c>
      <c r="J26" s="11">
        <f ca="1">Data!J26/Data!J$22</f>
        <v>1.0167547102490659</v>
      </c>
      <c r="K26" s="11">
        <f ca="1">Data!K26/Data!K$22</f>
        <v>1.0139250919254288</v>
      </c>
      <c r="L26" s="11"/>
      <c r="M26" s="11">
        <f ca="1">Data!M26/Data!M$12</f>
        <v>1.0907914134418677</v>
      </c>
      <c r="N26" s="11">
        <f ca="1">Data!N26/Data!N$12</f>
        <v>1.1573389230265954</v>
      </c>
      <c r="O26" s="11">
        <f ca="1">Data!P26/Data!$P$14</f>
        <v>1.0131746596240527</v>
      </c>
      <c r="P26" s="7"/>
      <c r="Q26" s="7"/>
      <c r="R26" s="7"/>
      <c r="S26" s="7"/>
      <c r="T26" s="7"/>
      <c r="U26" s="7"/>
    </row>
    <row r="27" spans="1:21">
      <c r="A27" s="1">
        <f ca="1">Data!A27</f>
        <v>40037</v>
      </c>
      <c r="B27" s="12">
        <f ca="1">Data!B27/Data!B$27*B$26</f>
        <v>1.0003842461777701</v>
      </c>
      <c r="C27" s="11">
        <f ca="1">Data!C27/Data!$C$15</f>
        <v>0.98770405866435051</v>
      </c>
      <c r="D27" s="10">
        <f ca="1">Data!D27/Data!D$27*D$26</f>
        <v>1.042238425625758</v>
      </c>
      <c r="E27" s="11">
        <f ca="1">Data!E27/Data!E$22*E$21</f>
        <v>1.0504222829872247</v>
      </c>
      <c r="F27" s="11">
        <f ca="1">Data!F27/Data!$F$15</f>
        <v>0.99009408039814484</v>
      </c>
      <c r="G27" s="10">
        <f ca="1">Data!G27/Data!G$27*G$26</f>
        <v>1.0159829627390444</v>
      </c>
      <c r="H27" s="10">
        <f ca="1">Data!H27/Data!H$27*H$26</f>
        <v>1.0224635023836188</v>
      </c>
      <c r="I27" s="10">
        <f ca="1">Data!I27/Data!I$27*I$26</f>
        <v>1.030109914070785</v>
      </c>
      <c r="J27" s="10">
        <f ca="1">Data!J27/Data!J$27*J$26</f>
        <v>1.0167547102490659</v>
      </c>
      <c r="K27" s="10">
        <f ca="1">Data!K27/Data!K$27*K$26</f>
        <v>1.0139250919254288</v>
      </c>
      <c r="L27" s="11"/>
      <c r="M27" s="11">
        <f ca="1">Data!M27/Data!M$12</f>
        <v>1.0907914134418677</v>
      </c>
      <c r="N27" s="11">
        <f ca="1">Data!N27/Data!N$12</f>
        <v>1.1573389230265954</v>
      </c>
      <c r="O27" s="11">
        <f ca="1">Data!P27/Data!$P$14</f>
        <v>1.0131746596240527</v>
      </c>
      <c r="P27" s="7"/>
      <c r="Q27" s="7"/>
      <c r="R27" s="7"/>
      <c r="S27" s="7"/>
      <c r="T27" s="7"/>
      <c r="U27" s="7"/>
    </row>
    <row r="28" spans="1:21">
      <c r="A28" s="1">
        <f ca="1">Data!A28</f>
        <v>40038</v>
      </c>
      <c r="B28" s="13">
        <f ca="1">Data!B28/Data!B$27*B$26</f>
        <v>1.00037602952486</v>
      </c>
      <c r="C28" s="11">
        <f ca="1">Data!C28/Data!$C$15</f>
        <v>0.98019014834035101</v>
      </c>
      <c r="D28" s="11">
        <f ca="1">Data!D28/Data!D$27*D$26</f>
        <v>1.0435323655190507</v>
      </c>
      <c r="E28" s="11">
        <f ca="1">Data!E28/Data!E$22*E$21</f>
        <v>1.0488578410522231</v>
      </c>
      <c r="F28" s="11">
        <f ca="1">Data!F28/Data!$F$15</f>
        <v>0.98948489814333573</v>
      </c>
      <c r="G28" s="11">
        <f ca="1">Data!G28/Data!G$27*G$26</f>
        <v>1.0152450879879591</v>
      </c>
      <c r="H28" s="11">
        <f ca="1">Data!H28/Data!H$27*H$26</f>
        <v>1.0204070654326041</v>
      </c>
      <c r="I28" s="11">
        <f ca="1">Data!I28/Data!I$27*I$26</f>
        <v>1.0242600753397855</v>
      </c>
      <c r="J28" s="11">
        <f ca="1">Data!J28/Data!J$27*J$26</f>
        <v>1.0069289848226579</v>
      </c>
      <c r="K28" s="11">
        <f ca="1">Data!K28/Data!K$27*K$26</f>
        <v>0.99991793726721945</v>
      </c>
      <c r="L28" s="11"/>
      <c r="M28" s="11">
        <f ca="1">Data!M28/Data!M$12</f>
        <v>1.0907821947916163</v>
      </c>
      <c r="N28" s="11">
        <f ca="1">Data!N28/Data!N$12</f>
        <v>1.1562503918142453</v>
      </c>
      <c r="O28" s="11">
        <f ca="1">Data!P28/Data!$P$14</f>
        <v>1.0122324822166653</v>
      </c>
      <c r="P28" s="7"/>
      <c r="Q28" s="7"/>
      <c r="R28" s="7"/>
      <c r="S28" s="7"/>
      <c r="T28" s="7"/>
      <c r="U28" s="7"/>
    </row>
    <row r="29" spans="1:21">
      <c r="A29" s="1">
        <f ca="1">Data!A29</f>
        <v>40039</v>
      </c>
      <c r="B29" s="13">
        <f ca="1">Data!B29/Data!B$27*B$26</f>
        <v>1.0003678128719498</v>
      </c>
      <c r="C29" s="11">
        <f ca="1">Data!C29/Data!$C$15</f>
        <v>0.98318438346880088</v>
      </c>
      <c r="D29" s="11">
        <f ca="1">Data!D29/Data!D$27*D$26</f>
        <v>1.0408891952930737</v>
      </c>
      <c r="E29" s="11">
        <f ca="1">Data!E29/Data!E$22*E$21</f>
        <v>1.0514170820520505</v>
      </c>
      <c r="F29" s="11">
        <f ca="1">Data!F29/Data!$F$15</f>
        <v>0.98947694796709029</v>
      </c>
      <c r="G29" s="11">
        <f ca="1">Data!G29/Data!G$27*G$26</f>
        <v>1.0239951421326214</v>
      </c>
      <c r="H29" s="11">
        <f ca="1">Data!H29/Data!H$27*H$26</f>
        <v>1.0378143339623305</v>
      </c>
      <c r="I29" s="11">
        <f ca="1">Data!I29/Data!I$27*I$26</f>
        <v>1.0437229709694393</v>
      </c>
      <c r="J29" s="11">
        <f ca="1">Data!J29/Data!J$27*J$26</f>
        <v>1.008323244106591</v>
      </c>
      <c r="K29" s="11">
        <f ca="1">Data!K29/Data!K$27*K$26</f>
        <v>1.0147832927982161</v>
      </c>
      <c r="L29" s="11"/>
      <c r="M29" s="11">
        <f ca="1">Data!M29/Data!M$12</f>
        <v>1.0928179800554501</v>
      </c>
      <c r="N29" s="11">
        <f ca="1">Data!N29/Data!N$12</f>
        <v>1.1648697352988444</v>
      </c>
      <c r="O29" s="11">
        <f ca="1">Data!P29/Data!$P$14</f>
        <v>1.0144384760966145</v>
      </c>
      <c r="P29" s="7"/>
      <c r="Q29" s="7"/>
      <c r="R29" s="7"/>
      <c r="S29" s="7"/>
      <c r="T29" s="7"/>
      <c r="U29" s="7"/>
    </row>
    <row r="30" spans="1:21">
      <c r="A30" s="1">
        <f ca="1">Data!A30</f>
        <v>40040</v>
      </c>
      <c r="B30" s="13">
        <f ca="1">Data!B30/Data!B$27*B$26</f>
        <v>1.0010149091049498</v>
      </c>
      <c r="C30" s="11">
        <f ca="1">Data!C30/Data!$C$15</f>
        <v>0.98766331401109253</v>
      </c>
      <c r="D30" s="11">
        <f ca="1">Data!D30/Data!D$27*D$26</f>
        <v>1.0487059709192579</v>
      </c>
      <c r="E30" s="11">
        <f ca="1">Data!E30/Data!E$22*E$21</f>
        <v>1.0529084502660968</v>
      </c>
      <c r="F30" s="11">
        <f ca="1">Data!F30/Data!$F$15</f>
        <v>0.99846959107274713</v>
      </c>
      <c r="G30" s="11">
        <f ca="1">Data!G30/Data!G$27*G$26</f>
        <v>1.0283484337972122</v>
      </c>
      <c r="H30" s="11">
        <f ca="1">Data!H30/Data!H$27*H$26</f>
        <v>1.0408621311245883</v>
      </c>
      <c r="I30" s="11">
        <f ca="1">Data!I30/Data!I$27*I$26</f>
        <v>1.0436974592436172</v>
      </c>
      <c r="J30" s="11">
        <f ca="1">Data!J30/Data!J$27*J$26</f>
        <v>1.0153097506275353</v>
      </c>
      <c r="K30" s="11">
        <f ca="1">Data!K30/Data!K$27*K$26</f>
        <v>1.0208818352835995</v>
      </c>
      <c r="L30" s="11"/>
      <c r="M30" s="11">
        <f ca="1">Data!M30/Data!M$12</f>
        <v>1.0989245676260977</v>
      </c>
      <c r="N30" s="11">
        <f ca="1">Data!N30/Data!N$12</f>
        <v>1.170233743555724</v>
      </c>
      <c r="O30" s="11">
        <f ca="1">Data!P30/Data!$P$14</f>
        <v>1.0170546066708224</v>
      </c>
      <c r="P30" s="7"/>
      <c r="Q30" s="7"/>
      <c r="R30" s="7"/>
      <c r="S30" s="7"/>
      <c r="T30" s="7"/>
      <c r="U30" s="7"/>
    </row>
    <row r="31" spans="1:21">
      <c r="A31" s="1">
        <f ca="1">Data!A31</f>
        <v>40043</v>
      </c>
      <c r="B31" s="13">
        <f ca="1">Data!B31/Data!B$27*B$26</f>
        <v>1.0010066924520395</v>
      </c>
      <c r="C31" s="11">
        <f ca="1">Data!C31/Data!$C$15</f>
        <v>1.0041658923526262</v>
      </c>
      <c r="D31" s="11">
        <f ca="1">Data!D31/Data!D$27*D$26</f>
        <v>1.0556840552050615</v>
      </c>
      <c r="E31" s="11">
        <f ca="1">Data!E31/Data!E$22*E$21</f>
        <v>1.0595905438175603</v>
      </c>
      <c r="F31" s="11">
        <f ca="1">Data!F31/Data!$F$15</f>
        <v>1.0092808369945552</v>
      </c>
      <c r="G31" s="11">
        <f ca="1">Data!G31/Data!G$27*G$26</f>
        <v>1.0166626882174736</v>
      </c>
      <c r="H31" s="11">
        <f ca="1">Data!H31/Data!H$27*H$26</f>
        <v>1.0131930134338654</v>
      </c>
      <c r="I31" s="11">
        <f ca="1">Data!I31/Data!I$27*I$26</f>
        <v>1.0193490681190378</v>
      </c>
      <c r="J31" s="11">
        <f ca="1">Data!J31/Data!J$27*J$26</f>
        <v>1.0265221302872365</v>
      </c>
      <c r="K31" s="11">
        <f ca="1">Data!K31/Data!K$27*K$26</f>
        <v>1.0033760564183334</v>
      </c>
      <c r="L31" s="11"/>
      <c r="M31" s="11">
        <f ca="1">Data!M31/Data!M$12</f>
        <v>1.1060713262334361</v>
      </c>
      <c r="N31" s="11">
        <f ca="1">Data!N31/Data!N$12</f>
        <v>1.1615955929873512</v>
      </c>
      <c r="O31" s="11">
        <f ca="1">Data!P31/Data!$P$14</f>
        <v>1.0168849569112273</v>
      </c>
      <c r="P31" s="7"/>
      <c r="Q31" s="7"/>
      <c r="R31" s="7"/>
      <c r="S31" s="7"/>
      <c r="T31" s="7"/>
      <c r="U31" s="7"/>
    </row>
    <row r="32" spans="1:21">
      <c r="A32" s="1">
        <f ca="1">Data!A32</f>
        <v>40044</v>
      </c>
      <c r="B32" s="13">
        <f ca="1">Data!B32/Data!B$27*B$26</f>
        <v>1.0009984757991295</v>
      </c>
      <c r="C32" s="11">
        <f ca="1">Data!C32/Data!$C$15</f>
        <v>1.0154153917399658</v>
      </c>
      <c r="D32" s="11">
        <f ca="1">Data!D32/Data!D$27*D$26</f>
        <v>1.0565399799291486</v>
      </c>
      <c r="E32" s="11">
        <f ca="1">Data!E32/Data!E$22*E$21</f>
        <v>1.066271806985831</v>
      </c>
      <c r="F32" s="11">
        <f ca="1">Data!F32/Data!$F$15</f>
        <v>1.0122780534390972</v>
      </c>
      <c r="G32" s="11">
        <f ca="1">Data!G32/Data!G$27*G$26</f>
        <v>1.0210334811194657</v>
      </c>
      <c r="H32" s="11">
        <f ca="1">Data!H32/Data!H$27*H$26</f>
        <v>1.0162586042409403</v>
      </c>
      <c r="I32" s="11">
        <f ca="1">Data!I32/Data!I$27*I$26</f>
        <v>1.013499229388038</v>
      </c>
      <c r="J32" s="11">
        <f ca="1">Data!J32/Data!J$27*J$26</f>
        <v>1.0040745558159152</v>
      </c>
      <c r="K32" s="11">
        <f ca="1">Data!K32/Data!K$27*K$26</f>
        <v>0.99505733055408685</v>
      </c>
      <c r="L32" s="11"/>
      <c r="M32" s="11">
        <f ca="1">Data!M32/Data!M$12</f>
        <v>1.1081063432764158</v>
      </c>
      <c r="N32" s="11">
        <f ca="1">Data!N32/Data!N$12</f>
        <v>1.1615864744012792</v>
      </c>
      <c r="O32" s="11">
        <f ca="1">Data!P32/Data!$P$14</f>
        <v>1.0176899532255843</v>
      </c>
      <c r="P32" s="7"/>
      <c r="Q32" s="7"/>
      <c r="R32" s="7"/>
      <c r="S32" s="7"/>
      <c r="T32" s="7"/>
      <c r="U32" s="7"/>
    </row>
    <row r="33" spans="1:15">
      <c r="A33" s="1">
        <f ca="1">Data!A33</f>
        <v>40045</v>
      </c>
      <c r="B33" s="13">
        <f ca="1">Data!B33/Data!B$27*B$26</f>
        <v>1.0009902591462194</v>
      </c>
      <c r="C33" s="11">
        <f ca="1">Data!C33/Data!$C$15</f>
        <v>1.0071511835327998</v>
      </c>
      <c r="D33" s="11">
        <f ca="1">Data!D33/Data!D$27*D$26</f>
        <v>1.0595823902109915</v>
      </c>
      <c r="E33" s="11">
        <f ca="1">Data!E33/Data!E$22*E$21</f>
        <v>1.0626455235834151</v>
      </c>
      <c r="F33" s="11">
        <f ca="1">Data!F33/Data!$F$15</f>
        <v>1.0098651749485972</v>
      </c>
      <c r="G33" s="11">
        <f ca="1">Data!G33/Data!G$27*G$26</f>
        <v>1.0210250127787877</v>
      </c>
      <c r="H33" s="11">
        <f ca="1">Data!H33/Data!H$27*H$26</f>
        <v>1.0182997894963974</v>
      </c>
      <c r="I33" s="11">
        <f ca="1">Data!I33/Data!I$27*I$26</f>
        <v>1.0164126684769179</v>
      </c>
      <c r="J33" s="11">
        <f ca="1">Data!J33/Data!J$27*J$26</f>
        <v>1.0110788074550185</v>
      </c>
      <c r="K33" s="11">
        <f ca="1">Data!K33/Data!K$27*K$26</f>
        <v>0.98936383862813126</v>
      </c>
      <c r="L33" s="11"/>
      <c r="M33" s="11">
        <f ca="1">Data!M33/Data!M$12</f>
        <v>1.1070753908899762</v>
      </c>
      <c r="N33" s="11">
        <f ca="1">Data!N33/Data!N$12</f>
        <v>1.1615767859035777</v>
      </c>
      <c r="O33" s="11">
        <f ca="1">Data!P33/Data!$P$14</f>
        <v>1.0173028688938686</v>
      </c>
    </row>
    <row r="34" spans="1:15">
      <c r="A34" s="1">
        <f ca="1">Data!A34</f>
        <v>40046</v>
      </c>
      <c r="B34" s="13">
        <f ca="1">Data!B34/Data!B$27*B$26</f>
        <v>1.0009820424933094</v>
      </c>
      <c r="C34" s="11">
        <f ca="1">Data!C34/Data!$C$15</f>
        <v>1.01014541866125</v>
      </c>
      <c r="D34" s="11">
        <f ca="1">Data!D34/Data!D$27*D$26</f>
        <v>1.0573772351542206</v>
      </c>
      <c r="E34" s="11">
        <f ca="1">Data!E34/Data!E$22*E$21</f>
        <v>1.064173428657939</v>
      </c>
      <c r="F34" s="11">
        <f ca="1">Data!F34/Data!$F$15</f>
        <v>1.0062508260730005</v>
      </c>
      <c r="G34" s="11">
        <f ca="1">Data!G34/Data!G$27*G$26</f>
        <v>1.0297745023674048</v>
      </c>
      <c r="H34" s="11">
        <f ca="1">Data!H34/Data!H$27*H$26</f>
        <v>1.0357070580261238</v>
      </c>
      <c r="I34" s="11">
        <f ca="1">Data!I34/Data!I$27*I$26</f>
        <v>1.0368475608603926</v>
      </c>
      <c r="J34" s="11">
        <f ca="1">Data!J34/Data!J$27*J$26</f>
        <v>1.0138749310735242</v>
      </c>
      <c r="K34" s="11">
        <f ca="1">Data!K34/Data!K$27*K$26</f>
        <v>0.99897872628254647</v>
      </c>
      <c r="L34" s="11"/>
      <c r="M34" s="11">
        <f ca="1">Data!M34/Data!M$12</f>
        <v>1.1070661722397248</v>
      </c>
      <c r="N34" s="11">
        <f ca="1">Data!N34/Data!N$12</f>
        <v>1.1723526749942152</v>
      </c>
      <c r="O34" s="11">
        <f ca="1">Data!P34/Data!$P$14</f>
        <v>1.01934163546588</v>
      </c>
    </row>
    <row r="35" spans="1:15">
      <c r="A35" s="1">
        <f ca="1">Data!A35</f>
        <v>40049</v>
      </c>
      <c r="B35" s="13">
        <f ca="1">Data!B35/Data!B$27*B$26</f>
        <v>1.0009569747386682</v>
      </c>
      <c r="C35" s="11">
        <f ca="1">Data!C35/Data!$C$15</f>
        <v>1.0063680911726212</v>
      </c>
      <c r="D35" s="11">
        <f ca="1">Data!D35/Data!D$27*D$26</f>
        <v>1.0586323999341734</v>
      </c>
      <c r="E35" s="11">
        <f ca="1">Data!E35/Data!E$22*E$21</f>
        <v>1.0636029554045705</v>
      </c>
      <c r="F35" s="11">
        <f ca="1">Data!F35/Data!$F$15</f>
        <v>1.0068272138507972</v>
      </c>
      <c r="G35" s="11">
        <f ca="1">Data!G35/Data!G$27*G$26</f>
        <v>1.0392387199092539</v>
      </c>
      <c r="H35" s="11">
        <f ca="1">Data!H35/Data!H$27*H$26</f>
        <v>1.0520733983340449</v>
      </c>
      <c r="I35" s="11">
        <f ca="1">Data!I35/Data!I$27*I$26</f>
        <v>1.0572684217946651</v>
      </c>
      <c r="J35" s="11">
        <f ca="1">Data!J35/Data!J$27*J$26</f>
        <v>1.0166571120991905</v>
      </c>
      <c r="K35" s="11">
        <f ca="1">Data!K35/Data!K$27*K$26</f>
        <v>0.98889423313579472</v>
      </c>
      <c r="L35" s="11"/>
      <c r="M35" s="11">
        <f ca="1">Data!M35/Data!M$12</f>
        <v>1.1080610182460136</v>
      </c>
      <c r="N35" s="11">
        <f ca="1">Data!N35/Data!N$12</f>
        <v>1.1809515016601524</v>
      </c>
      <c r="O35" s="11">
        <f ca="1">Data!P35/Data!$P$14</f>
        <v>1.0209898403158939</v>
      </c>
    </row>
    <row r="36" spans="1:15">
      <c r="A36" s="1">
        <f ca="1">Data!A36</f>
        <v>40049</v>
      </c>
      <c r="B36" s="12">
        <f ca="1">Data!B36/Data!B$36*B$35</f>
        <v>1.0009569747386682</v>
      </c>
      <c r="C36" s="11">
        <f ca="1">Data!C36/Data!$C$15</f>
        <v>1.0063680911726212</v>
      </c>
      <c r="D36" s="11">
        <f ca="1">Data!D36/Data!D$27*D$26</f>
        <v>1.0586323999341734</v>
      </c>
      <c r="E36" s="11">
        <f ca="1">Data!E36/Data!E$22*E$21</f>
        <v>1.0636029554045705</v>
      </c>
      <c r="F36" s="11">
        <f ca="1">Data!F36/Data!$F$15</f>
        <v>1.0068272138507972</v>
      </c>
      <c r="G36" s="10">
        <f ca="1">Data!G36/Data!G$36*G$35</f>
        <v>1.0392387199092539</v>
      </c>
      <c r="H36" s="10">
        <f ca="1">Data!H36/Data!H$36*H$35</f>
        <v>1.0520733983340449</v>
      </c>
      <c r="I36" s="10">
        <f ca="1">Data!I36/Data!I$36*I$35</f>
        <v>1.0572684217946651</v>
      </c>
      <c r="J36" s="10">
        <f ca="1">Data!J36/Data!J$36*J$35</f>
        <v>1.0166571120991905</v>
      </c>
      <c r="K36" s="10">
        <f ca="1">Data!K36/Data!K$36*K$35</f>
        <v>0.98889423313579472</v>
      </c>
      <c r="L36" s="10">
        <f ca="1">Data!L36/Data!L$36</f>
        <v>1</v>
      </c>
      <c r="M36" s="11">
        <f ca="1">Data!M36/Data!M$12</f>
        <v>1.1080610182460136</v>
      </c>
      <c r="N36" s="11">
        <f ca="1">Data!N36/Data!N$12</f>
        <v>1.1809515016601524</v>
      </c>
      <c r="O36" s="11">
        <f ca="1">Data!P36/Data!$P$14</f>
        <v>1.0209898403158939</v>
      </c>
    </row>
    <row r="37" spans="1:15">
      <c r="A37" s="1">
        <f ca="1">Data!A37</f>
        <v>40050</v>
      </c>
      <c r="B37" s="13">
        <f ca="1">Data!B37/Data!B$36*B$35</f>
        <v>1.0009487159856878</v>
      </c>
      <c r="C37" s="11">
        <f ca="1">Data!C37/Data!$C$15</f>
        <v>1.0048585514580126</v>
      </c>
      <c r="D37" s="11">
        <f ca="1">Data!D37/Data!D$27*D$26</f>
        <v>1.0573018391005047</v>
      </c>
      <c r="E37" s="11">
        <f ca="1">Data!E37/Data!E$22*E$21</f>
        <v>1.0630690190116798</v>
      </c>
      <c r="F37" s="11">
        <f ca="1">Data!F37/Data!$F$15</f>
        <v>1.0050155674388606</v>
      </c>
      <c r="G37" s="11">
        <f ca="1">Data!G37/Data!G$36*G$35</f>
        <v>1.0450685622698943</v>
      </c>
      <c r="H37" s="11">
        <f ca="1">Data!H37/Data!H$36*H$35</f>
        <v>1.0653810508416017</v>
      </c>
      <c r="I37" s="11">
        <f ca="1">Data!I37/Data!I$36*I$35</f>
        <v>1.0796516848521842</v>
      </c>
      <c r="J37" s="11">
        <f ca="1">Data!J37/Data!J$36*J$35</f>
        <v>1.0348778195674293</v>
      </c>
      <c r="K37" s="11">
        <f ca="1">Data!K37/Data!K$36*K$35</f>
        <v>1.0190653821177555</v>
      </c>
      <c r="L37" s="11">
        <f ca="1">Data!L37/Data!L$36</f>
        <v>1.0155033366957023</v>
      </c>
      <c r="M37" s="11">
        <f ca="1">Data!M37/Data!M$12</f>
        <v>1.110096035288993</v>
      </c>
      <c r="N37" s="11">
        <f ca="1">Data!N37/Data!N$12</f>
        <v>1.1917268208391605</v>
      </c>
      <c r="O37" s="11">
        <f ca="1">Data!P37/Data!$P$14</f>
        <v>1.0240513503487902</v>
      </c>
    </row>
    <row r="38" spans="1:15">
      <c r="A38" s="1">
        <f ca="1">Data!A38</f>
        <v>40051</v>
      </c>
      <c r="B38" s="13">
        <f ca="1">Data!B38/Data!B$36*B$35</f>
        <v>1.0009404572327076</v>
      </c>
      <c r="C38" s="11">
        <f ca="1">Data!C38/Data!$C$15</f>
        <v>1.0101036802359613</v>
      </c>
      <c r="D38" s="11">
        <f ca="1">Data!D38/Data!D$27*D$26</f>
        <v>1.0616554226593469</v>
      </c>
      <c r="E38" s="11">
        <f ca="1">Data!E38/Data!E$22*E$21</f>
        <v>1.0656274296283146</v>
      </c>
      <c r="F38" s="11">
        <f ca="1">Data!F38/Data!$F$15</f>
        <v>1.0128216467398812</v>
      </c>
      <c r="G38" s="11">
        <f ca="1">Data!G38/Data!G$36*G$35</f>
        <v>1.0523580239477743</v>
      </c>
      <c r="H38" s="11">
        <f ca="1">Data!H38/Data!H$36*H$35</f>
        <v>1.0725440358959917</v>
      </c>
      <c r="I38" s="11">
        <f ca="1">Data!I38/Data!I$36*I$35</f>
        <v>1.0971658081470073</v>
      </c>
      <c r="J38" s="11">
        <f ca="1">Data!J38/Data!J$36*J$35</f>
        <v>1.0418795484410546</v>
      </c>
      <c r="K38" s="11">
        <f ca="1">Data!K38/Data!K$36*K$35</f>
        <v>1.0181816661848038</v>
      </c>
      <c r="L38" s="11">
        <f ca="1">Data!L38/Data!L$36</f>
        <v>1.0216997023558114</v>
      </c>
      <c r="M38" s="11">
        <f ca="1">Data!M38/Data!M$12</f>
        <v>1.1141760562460581</v>
      </c>
      <c r="N38" s="11">
        <f ca="1">Data!N38/Data!N$12</f>
        <v>1.1992661817858521</v>
      </c>
      <c r="O38" s="11">
        <f ca="1">Data!P38/Data!$P$14</f>
        <v>1.0271695144930202</v>
      </c>
    </row>
    <row r="39" spans="1:15">
      <c r="A39" s="1">
        <f ca="1">Data!A39</f>
        <v>40053</v>
      </c>
      <c r="B39" s="13">
        <f ca="1">Data!B39/Data!B$36*B$35</f>
        <v>1.0009240206949135</v>
      </c>
      <c r="C39" s="11">
        <f ca="1">Data!C39/Data!$C$15</f>
        <v>1.0175917524871629</v>
      </c>
      <c r="D39" s="11">
        <f ca="1">Data!D39/Data!D$27*D$26</f>
        <v>1.0651157424960713</v>
      </c>
      <c r="E39" s="11">
        <f ca="1">Data!E39/Data!E$22*E$21</f>
        <v>1.0712590884410431</v>
      </c>
      <c r="F39" s="11">
        <f ca="1">Data!F39/Data!$F$15</f>
        <v>1.0122035205367959</v>
      </c>
      <c r="G39" s="11">
        <f ca="1">Data!G39/Data!G$36*G$35</f>
        <v>1.0516109444725175</v>
      </c>
      <c r="H39" s="11">
        <f ca="1">Data!H39/Data!H$36*H$35</f>
        <v>1.0715011805212447</v>
      </c>
      <c r="I39" s="11">
        <f ca="1">Data!I39/Data!I$36*I$35</f>
        <v>1.1068835601017299</v>
      </c>
      <c r="J39" s="11">
        <f ca="1">Data!J39/Data!J$36*J$35</f>
        <v>1.05868977738656</v>
      </c>
      <c r="K39" s="11">
        <f ca="1">Data!K39/Data!K$36*K$35</f>
        <v>1.0286614501186235</v>
      </c>
      <c r="L39" s="11">
        <f ca="1">Data!L39/Data!L$36</f>
        <v>1.0299582105571761</v>
      </c>
      <c r="M39" s="11">
        <f ca="1">Data!M39/Data!M$12</f>
        <v>1.1162018546387864</v>
      </c>
      <c r="N39" s="11">
        <f ca="1">Data!N39/Data!N$12</f>
        <v>1.2035604659141552</v>
      </c>
      <c r="O39" s="11">
        <f ca="1">Data!P39/Data!$P$14</f>
        <v>1.0289486098761167</v>
      </c>
    </row>
    <row r="40" spans="1:15">
      <c r="A40" s="1">
        <f ca="1">Data!A40</f>
        <v>40057</v>
      </c>
      <c r="B40" s="13">
        <f ca="1">Data!B40/Data!B$36*B$35</f>
        <v>1.0008911476193254</v>
      </c>
      <c r="C40" s="11">
        <f ca="1">Data!C40/Data!$C$15</f>
        <v>1.0160573684717873</v>
      </c>
      <c r="D40" s="11">
        <f ca="1">Data!D40/Data!D$27*D$26</f>
        <v>1.0637277370500475</v>
      </c>
      <c r="E40" s="11">
        <f ca="1">Data!E40/Data!E$22*E$21</f>
        <v>1.0711851843368951</v>
      </c>
      <c r="F40" s="11">
        <f ca="1">Data!F40/Data!$F$15</f>
        <v>1.0073618632033048</v>
      </c>
      <c r="G40" s="11">
        <f ca="1">Data!G40/Data!G$36*G$35</f>
        <v>1.0523058946864441</v>
      </c>
      <c r="H40" s="11">
        <f ca="1">Data!H40/Data!H$36*H$35</f>
        <v>1.0765886788984422</v>
      </c>
      <c r="I40" s="11">
        <f ca="1">Data!I40/Data!I$36*I$35</f>
        <v>1.1146347707863584</v>
      </c>
      <c r="J40" s="11">
        <f ca="1">Data!J40/Data!J$36*J$35</f>
        <v>1.0516434644216988</v>
      </c>
      <c r="K40" s="11">
        <f ca="1">Data!K40/Data!K$36*K$35</f>
        <v>1.0303785564758166</v>
      </c>
      <c r="L40" s="11">
        <f ca="1">Data!L40/Data!L$36</f>
        <v>1.0309569832096876</v>
      </c>
      <c r="M40" s="11">
        <f ca="1">Data!M40/Data!M$12</f>
        <v>1.1161649800377811</v>
      </c>
      <c r="N40" s="11">
        <f ca="1">Data!N40/Data!N$12</f>
        <v>1.205677687617758</v>
      </c>
      <c r="O40" s="11">
        <f ca="1">Data!P40/Data!$P$14</f>
        <v>1.0289813129734868</v>
      </c>
    </row>
    <row r="41" spans="1:15">
      <c r="A41" s="1">
        <f ca="1">Data!A41</f>
        <v>40058</v>
      </c>
      <c r="B41" s="13">
        <f ca="1">Data!B41/Data!B$36*B$35</f>
        <v>1.000882888866345</v>
      </c>
      <c r="C41" s="11">
        <f ca="1">Data!C41/Data!$C$15</f>
        <v>1.0160484245235111</v>
      </c>
      <c r="D41" s="11">
        <f ca="1">Data!D41/Data!D$27*D$26</f>
        <v>1.0715782613859901</v>
      </c>
      <c r="E41" s="11">
        <f ca="1">Data!E41/Data!E$22*E$21</f>
        <v>1.0773491187761288</v>
      </c>
      <c r="F41" s="11">
        <f ca="1">Data!F41/Data!$F$15</f>
        <v>1.0151669487322947</v>
      </c>
      <c r="G41" s="11">
        <f ca="1">Data!G41/Data!G$36*G$35</f>
        <v>1.0464594221320054</v>
      </c>
      <c r="H41" s="11">
        <f ca="1">Data!H41/Data!H$36*H$35</f>
        <v>1.0601892669269295</v>
      </c>
      <c r="I41" s="11">
        <f ca="1">Data!I41/Data!I$36*I$35</f>
        <v>1.091262078822592</v>
      </c>
      <c r="J41" s="11">
        <f ca="1">Data!J41/Data!J$36*J$35</f>
        <v>1.0502329858989656</v>
      </c>
      <c r="K41" s="11">
        <f ca="1">Data!K41/Data!K$36*K$35</f>
        <v>1.0434893580050073</v>
      </c>
      <c r="L41" s="11">
        <f ca="1">Data!L41/Data!L$36</f>
        <v>1.023707185697178</v>
      </c>
      <c r="M41" s="11">
        <f ca="1">Data!M41/Data!M$12</f>
        <v>1.1233109704242652</v>
      </c>
      <c r="N41" s="11">
        <f ca="1">Data!N41/Data!N$12</f>
        <v>1.2013537680847208</v>
      </c>
      <c r="O41" s="11">
        <f ca="1">Data!P41/Data!$P$14</f>
        <v>1.0287658319914124</v>
      </c>
    </row>
    <row r="42" spans="1:15">
      <c r="A42" s="1">
        <f ca="1">Data!A42</f>
        <v>40059</v>
      </c>
      <c r="B42" s="13">
        <f ca="1">Data!B42/Data!B$36*B$35</f>
        <v>1.0008747110815313</v>
      </c>
      <c r="C42" s="11">
        <f ca="1">Data!C42/Data!$C$15</f>
        <v>1.013789580697767</v>
      </c>
      <c r="D42" s="11">
        <f ca="1">Data!D42/Data!D$27*D$26</f>
        <v>1.0711222947754235</v>
      </c>
      <c r="E42" s="11">
        <f ca="1">Data!E42/Data!E$22*E$21</f>
        <v>1.0763003448037789</v>
      </c>
      <c r="F42" s="11">
        <f ca="1">Data!F42/Data!$F$15</f>
        <v>1.0139565343989221</v>
      </c>
      <c r="G42" s="11">
        <f ca="1">Data!G42/Data!G$36*G$35</f>
        <v>1.0391533302603269</v>
      </c>
      <c r="H42" s="11">
        <f ca="1">Data!H42/Data!H$36*H$35</f>
        <v>1.0458408038590861</v>
      </c>
      <c r="I42" s="11">
        <f ca="1">Data!I42/Data!I$36*I$35</f>
        <v>1.0581552128475675</v>
      </c>
      <c r="J42" s="11">
        <f ca="1">Data!J42/Data!J$36*J$35</f>
        <v>1.0305936937095874</v>
      </c>
      <c r="K42" s="11">
        <f ca="1">Data!K42/Data!K$36*K$35</f>
        <v>1.0307972647082857</v>
      </c>
      <c r="L42" s="11">
        <f ca="1">Data!L42/Data!L$36</f>
        <v>1.0071553861672471</v>
      </c>
      <c r="M42" s="11">
        <f ca="1">Data!M42/Data!M$12</f>
        <v>1.1181907784305094</v>
      </c>
      <c r="N42" s="11">
        <f ca="1">Data!N42/Data!N$12</f>
        <v>1.1884030962159007</v>
      </c>
      <c r="O42" s="11">
        <f ca="1">Data!P42/Data!$P$14</f>
        <v>1.0248509938264212</v>
      </c>
    </row>
    <row r="43" spans="1:15">
      <c r="A43" s="1">
        <f ca="1">Data!A43</f>
        <v>40060</v>
      </c>
      <c r="B43" s="13">
        <f ca="1">Data!B43/Data!B$36*B$35</f>
        <v>1.0008664523285509</v>
      </c>
      <c r="C43" s="11">
        <f ca="1">Data!C43/Data!$C$15</f>
        <v>1.015282226287854</v>
      </c>
      <c r="D43" s="11">
        <f ca="1">Data!D43/Data!D$27*D$26</f>
        <v>1.0689171397186523</v>
      </c>
      <c r="E43" s="11">
        <f ca="1">Data!E43/Data!E$22*E$21</f>
        <v>1.0767969139529994</v>
      </c>
      <c r="F43" s="11">
        <f ca="1">Data!F43/Data!$F$15</f>
        <v>1.0073370189025377</v>
      </c>
      <c r="G43" s="11">
        <f ca="1">Data!G43/Data!G$36*G$35</f>
        <v>1.0398745050106284</v>
      </c>
      <c r="H43" s="11">
        <f ca="1">Data!H43/Data!H$36*H$35</f>
        <v>1.0550506481882249</v>
      </c>
      <c r="I43" s="11">
        <f ca="1">Data!I43/Data!I$36*I$35</f>
        <v>1.0688541826802702</v>
      </c>
      <c r="J43" s="11">
        <f ca="1">Data!J43/Data!J$36*J$35</f>
        <v>1.0179662631418422</v>
      </c>
      <c r="K43" s="11">
        <f ca="1">Data!K43/Data!K$36*K$35</f>
        <v>1.0303523872112874</v>
      </c>
      <c r="L43" s="11">
        <f ca="1">Data!L43/Data!L$36</f>
        <v>1.0061118923511903</v>
      </c>
      <c r="M43" s="11">
        <f ca="1">Data!M43/Data!M$12</f>
        <v>1.1140930883937961</v>
      </c>
      <c r="N43" s="11">
        <f ca="1">Data!N43/Data!N$12</f>
        <v>1.1894716805212182</v>
      </c>
      <c r="O43" s="11">
        <f ca="1">Data!P43/Data!$P$14</f>
        <v>1.0246210953498072</v>
      </c>
    </row>
    <row r="44" spans="1:15">
      <c r="A44" s="1">
        <f ca="1">Data!A44</f>
        <v>40063</v>
      </c>
      <c r="B44" s="13">
        <f ca="1">Data!B44/Data!B$36*B$35</f>
        <v>1.0008417570377766</v>
      </c>
      <c r="C44" s="11">
        <f ca="1">Data!C44/Data!$C$15</f>
        <v>1.0070021177281974</v>
      </c>
      <c r="D44" s="11">
        <f ca="1">Data!D44/Data!D$27*D$26</f>
        <v>1.065800051440748</v>
      </c>
      <c r="E44" s="11">
        <f ca="1">Data!E44/Data!E$22*E$21</f>
        <v>1.0751951047743273</v>
      </c>
      <c r="F44" s="11">
        <f ca="1">Data!F44/Data!$F$15</f>
        <v>0.9994991388965353</v>
      </c>
      <c r="G44" s="11">
        <f ca="1">Data!G44/Data!G$36*G$35</f>
        <v>1.0413082196029126</v>
      </c>
      <c r="H44" s="11">
        <f ca="1">Data!H44/Data!H$36*H$35</f>
        <v>1.0621952299124722</v>
      </c>
      <c r="I44" s="11">
        <f ca="1">Data!I44/Data!I$36*I$35</f>
        <v>1.0736945838440295</v>
      </c>
      <c r="J44" s="11">
        <f ca="1">Data!J44/Data!J$36*J$35</f>
        <v>1.0277565242673079</v>
      </c>
      <c r="K44" s="11">
        <f ca="1">Data!K44/Data!K$36*K$35</f>
        <v>1.0438839099932957</v>
      </c>
      <c r="L44" s="11">
        <f ca="1">Data!L44/Data!L$36</f>
        <v>1.0122933509567844</v>
      </c>
      <c r="M44" s="11">
        <f ca="1">Data!M44/Data!M$12</f>
        <v>1.108955227320392</v>
      </c>
      <c r="N44" s="11">
        <f ca="1">Data!N44/Data!N$12</f>
        <v>1.1905208878311329</v>
      </c>
      <c r="O44" s="11">
        <f ca="1">Data!P44/Data!$P$14</f>
        <v>1.0244449205994581</v>
      </c>
    </row>
    <row r="45" spans="1:15">
      <c r="A45" s="1">
        <f ca="1">Data!A45</f>
        <v>40064</v>
      </c>
      <c r="B45" s="13">
        <f ca="1">Data!B45/Data!B$36*B$35</f>
        <v>1.0008335792529628</v>
      </c>
      <c r="C45" s="11">
        <f ca="1">Data!C45/Data!$C$15</f>
        <v>1.0084947633182844</v>
      </c>
      <c r="D45" s="11">
        <f ca="1">Data!D45/Data!D$27*D$26</f>
        <v>1.0649067877186305</v>
      </c>
      <c r="E45" s="11">
        <f ca="1">Data!E45/Data!E$22*E$21</f>
        <v>1.0756916739235474</v>
      </c>
      <c r="F45" s="11">
        <f ca="1">Data!F45/Data!$F$15</f>
        <v>1.0109096293528457</v>
      </c>
      <c r="G45" s="11">
        <f ca="1">Data!G45/Data!G$36*G$35</f>
        <v>1.0529752599868347</v>
      </c>
      <c r="H45" s="11">
        <f ca="1">Data!H45/Data!H$36*H$35</f>
        <v>1.0765252896501731</v>
      </c>
      <c r="I45" s="11">
        <f ca="1">Data!I45/Data!I$36*I$35</f>
        <v>1.095100734537702</v>
      </c>
      <c r="J45" s="11">
        <f ca="1">Data!J45/Data!J$36*J$35</f>
        <v>1.0347582531409332</v>
      </c>
      <c r="K45" s="11">
        <f ca="1">Data!K45/Data!K$36*K$35</f>
        <v>1.0556822222553235</v>
      </c>
      <c r="L45" s="11">
        <f ca="1">Data!L45/Data!L$36</f>
        <v>1.0226239397357475</v>
      </c>
      <c r="M45" s="11">
        <f ca="1">Data!M45/Data!M$12</f>
        <v>1.1150787157498334</v>
      </c>
      <c r="N45" s="11">
        <f ca="1">Data!N45/Data!N$12</f>
        <v>1.202373339989901</v>
      </c>
      <c r="O45" s="11">
        <f ca="1">Data!P45/Data!$P$14</f>
        <v>1.0285989172578818</v>
      </c>
    </row>
    <row r="46" spans="1:15">
      <c r="A46" s="1">
        <f ca="1">Data!A46</f>
        <v>40065</v>
      </c>
      <c r="B46" s="13">
        <f ca="1">Data!B46/Data!B$36*B$35</f>
        <v>1.0008253204999824</v>
      </c>
      <c r="C46" s="11">
        <f ca="1">Data!C46/Data!$C$15</f>
        <v>1.0084868131420388</v>
      </c>
      <c r="D46" s="11">
        <f ca="1">Data!D46/Data!D$27*D$26</f>
        <v>1.0653246972735118</v>
      </c>
      <c r="E46" s="11">
        <f ca="1">Data!E46/Data!E$22*E$21</f>
        <v>1.0756734054933088</v>
      </c>
      <c r="F46" s="11">
        <f ca="1">Data!F46/Data!$F$15</f>
        <v>1.0103004470980366</v>
      </c>
      <c r="G46" s="11">
        <f ca="1">Data!G46/Data!G$36*G$35</f>
        <v>1.0573448434073973</v>
      </c>
      <c r="H46" s="11">
        <f ca="1">Data!H46/Data!H$36*H$35</f>
        <v>1.0847106819347074</v>
      </c>
      <c r="I46" s="11">
        <f ca="1">Data!I46/Data!I$36*I$35</f>
        <v>1.1038536906709799</v>
      </c>
      <c r="J46" s="11">
        <f ca="1">Data!J46/Data!J$36*J$35</f>
        <v>1.0235331948975148</v>
      </c>
      <c r="K46" s="11">
        <f ca="1">Data!K46/Data!K$36*K$35</f>
        <v>1.0613589396378382</v>
      </c>
      <c r="L46" s="11">
        <f ca="1">Data!L46/Data!L$36</f>
        <v>1.0236525264972895</v>
      </c>
      <c r="M46" s="11">
        <f ca="1">Data!M46/Data!M$12</f>
        <v>1.115069497099582</v>
      </c>
      <c r="N46" s="11">
        <f ca="1">Data!N46/Data!N$12</f>
        <v>1.205598469901257</v>
      </c>
      <c r="O46" s="11">
        <f ca="1">Data!P46/Data!$P$14</f>
        <v>1.0295718832443943</v>
      </c>
    </row>
    <row r="47" spans="1:15">
      <c r="A47" s="1">
        <f ca="1">Data!A47</f>
        <v>40066</v>
      </c>
      <c r="B47" s="13">
        <f ca="1">Data!B47/Data!B$36*B$35</f>
        <v>1.0008170617470022</v>
      </c>
      <c r="C47" s="11">
        <f ca="1">Data!C47/Data!$C$15</f>
        <v>1.0069772734274303</v>
      </c>
      <c r="D47" s="11">
        <f ca="1">Data!D47/Data!D$27*D$26</f>
        <v>1.0657433248860477</v>
      </c>
      <c r="E47" s="11">
        <f ca="1">Data!E47/Data!E$22*E$21</f>
        <v>1.0756551370630698</v>
      </c>
      <c r="F47" s="11">
        <f ca="1">Data!F47/Data!$F$15</f>
        <v>0.9994742945957682</v>
      </c>
      <c r="G47" s="11">
        <f ca="1">Data!G47/Data!G$36*G$35</f>
        <v>1.0566063988404586</v>
      </c>
      <c r="H47" s="11">
        <f ca="1">Data!H47/Data!H$36*H$35</f>
        <v>1.0908492149444933</v>
      </c>
      <c r="I47" s="11">
        <f ca="1">Data!I47/Data!I$36*I$35</f>
        <v>1.1155256673533949</v>
      </c>
      <c r="J47" s="11">
        <f ca="1">Data!J47/Data!J$36*J$35</f>
        <v>1.0333396684197935</v>
      </c>
      <c r="K47" s="11">
        <f ca="1">Data!K47/Data!K$36*K$35</f>
        <v>1.0613508875564446</v>
      </c>
      <c r="L47" s="11">
        <f ca="1">Data!L47/Data!L$36</f>
        <v>1.0298439231392269</v>
      </c>
      <c r="M47" s="11">
        <f ca="1">Data!M47/Data!M$12</f>
        <v>1.1109725752837232</v>
      </c>
      <c r="N47" s="11">
        <f ca="1">Data!N47/Data!N$12</f>
        <v>1.2077453270095937</v>
      </c>
      <c r="O47" s="11">
        <f ca="1">Data!P47/Data!$P$14</f>
        <v>1.0295304671354188</v>
      </c>
    </row>
    <row r="48" spans="1:15">
      <c r="A48" s="1">
        <f ca="1">Data!A48</f>
        <v>40070</v>
      </c>
      <c r="B48" s="13">
        <f ca="1">Data!B48/Data!B$36*B$35</f>
        <v>1.0007841886714139</v>
      </c>
      <c r="C48" s="11">
        <f ca="1">Data!C48/Data!$C$15</f>
        <v>1.0061941810672514</v>
      </c>
      <c r="D48" s="11">
        <f ca="1">Data!D48/Data!D$27*D$26</f>
        <v>1.0696014486633294</v>
      </c>
      <c r="E48" s="11">
        <f ca="1">Data!E48/Data!E$22*E$21</f>
        <v>1.0766109081178399</v>
      </c>
      <c r="F48" s="11">
        <f ca="1">Data!F48/Data!$F$15</f>
        <v>1.0114611728298752</v>
      </c>
      <c r="G48" s="11">
        <f ca="1">Data!G48/Data!G$36*G$35</f>
        <v>1.0667872755593477</v>
      </c>
      <c r="H48" s="11">
        <f ca="1">Data!H48/Data!H$36*H$35</f>
        <v>1.1020793359603969</v>
      </c>
      <c r="I48" s="11">
        <f ca="1">Data!I48/Data!I$36*I$35</f>
        <v>1.1223018184312441</v>
      </c>
      <c r="J48" s="11">
        <f ca="1">Data!J48/Data!J$36*J$35</f>
        <v>1.0403150521485978</v>
      </c>
      <c r="K48" s="11">
        <f ca="1">Data!K48/Data!K$36*K$35</f>
        <v>1.06700143567443</v>
      </c>
      <c r="L48" s="11">
        <f ca="1">Data!L48/Data!L$36</f>
        <v>1.0370489994881913</v>
      </c>
      <c r="M48" s="11">
        <f ca="1">Data!M48/Data!M$12</f>
        <v>1.1191118752347875</v>
      </c>
      <c r="N48" s="11">
        <f ca="1">Data!N48/Data!N$12</f>
        <v>1.2174098884227011</v>
      </c>
      <c r="O48" s="11">
        <f ca="1">Data!P48/Data!$P$14</f>
        <v>1.0331747330790384</v>
      </c>
    </row>
    <row r="49" spans="1:15">
      <c r="A49" s="1">
        <f ca="1">Data!A49</f>
        <v>40073</v>
      </c>
      <c r="B49" s="13">
        <f ca="1">Data!B49/Data!B$36*B$35</f>
        <v>1.0007594933806396</v>
      </c>
      <c r="C49" s="11">
        <f ca="1">Data!C49/Data!$C$15</f>
        <v>1.0181741028971436</v>
      </c>
      <c r="D49" s="11">
        <f ca="1">Data!D49/Data!D$27*D$26</f>
        <v>1.0761005884936246</v>
      </c>
      <c r="E49" s="11">
        <f ca="1">Data!E49/Data!E$22*E$21</f>
        <v>1.0868570063322689</v>
      </c>
      <c r="F49" s="11">
        <f ca="1">Data!F49/Data!$F$15</f>
        <v>1.0144414951498957</v>
      </c>
      <c r="G49" s="11">
        <f ca="1">Data!G49/Data!G$36*G$35</f>
        <v>1.0777056374109173</v>
      </c>
      <c r="H49" s="11">
        <f ca="1">Data!H49/Data!H$36*H$35</f>
        <v>1.1184398964571642</v>
      </c>
      <c r="I49" s="11">
        <f ca="1">Data!I49/Data!I$36*I$35</f>
        <v>1.1573156957214221</v>
      </c>
      <c r="J49" s="11">
        <f ca="1">Data!J49/Data!J$36*J$35</f>
        <v>1.0571131217964931</v>
      </c>
      <c r="K49" s="11">
        <f ca="1">Data!K49/Data!K$36*K$35</f>
        <v>1.0993325554902342</v>
      </c>
      <c r="L49" s="11">
        <f ca="1">Data!L49/Data!L$36</f>
        <v>1.0545995716706336</v>
      </c>
      <c r="M49" s="11">
        <f ca="1">Data!M49/Data!M$12</f>
        <v>1.1272603938361032</v>
      </c>
      <c r="N49" s="11">
        <f ca="1">Data!N49/Data!N$12</f>
        <v>1.2346326178662737</v>
      </c>
      <c r="O49" s="11">
        <f ca="1">Data!P49/Data!$P$14</f>
        <v>1.0395843057327787</v>
      </c>
    </row>
    <row r="50" spans="1:15">
      <c r="A50" s="1">
        <f ca="1">Data!A50</f>
        <v>40077</v>
      </c>
      <c r="B50" s="13">
        <f ca="1">Data!B50/Data!B$36*B$35</f>
        <v>1.0007266203050513</v>
      </c>
      <c r="C50" s="11">
        <f ca="1">Data!C50/Data!$C$15</f>
        <v>0.9978832655746438</v>
      </c>
      <c r="D50" s="11">
        <f ca="1">Data!D50/Data!D$27*D$26</f>
        <v>1.0760237563246</v>
      </c>
      <c r="E50" s="11">
        <f ca="1">Data!E50/Data!E$22*E$21</f>
        <v>1.0836915856017879</v>
      </c>
      <c r="F50" s="11">
        <f ca="1">Data!F50/Data!$F$15</f>
        <v>0.99938386134097601</v>
      </c>
      <c r="G50" s="11">
        <f ca="1">Data!G50/Data!G$36*G$35</f>
        <v>1.0776701383433858</v>
      </c>
      <c r="H50" s="11">
        <f ca="1">Data!H50/Data!H$36*H$35</f>
        <v>1.1296679726586074</v>
      </c>
      <c r="I50" s="11">
        <f ca="1">Data!I50/Data!I$36*I$35</f>
        <v>1.177715995452312</v>
      </c>
      <c r="J50" s="11">
        <f ca="1">Data!J50/Data!J$36*J$35</f>
        <v>1.0767058033450343</v>
      </c>
      <c r="K50" s="11">
        <f ca="1">Data!K50/Data!K$36*K$35</f>
        <v>1.1163506295156875</v>
      </c>
      <c r="L50" s="11">
        <f ca="1">Data!L50/Data!L$36</f>
        <v>1.0669724269181653</v>
      </c>
      <c r="M50" s="11">
        <f ca="1">Data!M50/Data!M$12</f>
        <v>1.1251792835418668</v>
      </c>
      <c r="N50" s="11">
        <f ca="1">Data!N50/Data!N$12</f>
        <v>1.2399835181556746</v>
      </c>
      <c r="O50" s="11">
        <f ca="1">Data!P50/Data!$P$14</f>
        <v>1.0396903856722768</v>
      </c>
    </row>
    <row r="51" spans="1:15">
      <c r="A51" s="1">
        <f ca="1">Data!A51</f>
        <v>40079</v>
      </c>
      <c r="B51" s="13">
        <f ca="1">Data!B51/Data!B$36*B$35</f>
        <v>1.0007101837672572</v>
      </c>
      <c r="C51" s="11">
        <f ca="1">Data!C51/Data!$C$15</f>
        <v>1.0023681587491193</v>
      </c>
      <c r="D51" s="11">
        <f ca="1">Data!D51/Data!D$27*D$26</f>
        <v>1.0764222783228117</v>
      </c>
      <c r="E51" s="11">
        <f ca="1">Data!E51/Data!E$22*E$21</f>
        <v>1.0836542183581175</v>
      </c>
      <c r="F51" s="11">
        <f ca="1">Data!F51/Data!$F$15</f>
        <v>0.99516132398260104</v>
      </c>
      <c r="G51" s="11">
        <f ca="1">Data!G51/Data!G$36*G$35</f>
        <v>1.0761932492095092</v>
      </c>
      <c r="H51" s="11">
        <f ca="1">Data!H51/Data!H$36*H$35</f>
        <v>1.1296495693284647</v>
      </c>
      <c r="I51" s="11">
        <f ca="1">Data!I51/Data!I$36*I$35</f>
        <v>1.1893777083493926</v>
      </c>
      <c r="J51" s="11">
        <f ca="1">Data!J51/Data!J$36*J$35</f>
        <v>1.079492309047273</v>
      </c>
      <c r="K51" s="11">
        <f ca="1">Data!K51/Data!K$36*K$35</f>
        <v>1.1189554778465294</v>
      </c>
      <c r="L51" s="11">
        <f ca="1">Data!L51/Data!L$36</f>
        <v>1.0700581872027906</v>
      </c>
      <c r="M51" s="11">
        <f ca="1">Data!M51/Data!M$12</f>
        <v>1.1231166105481332</v>
      </c>
      <c r="N51" s="11">
        <f ca="1">Data!N51/Data!N$12</f>
        <v>1.2410412741400316</v>
      </c>
      <c r="O51" s="11">
        <f ca="1">Data!P51/Data!$P$14</f>
        <v>1.0398500330508365</v>
      </c>
    </row>
    <row r="52" spans="1:15">
      <c r="A52" s="1">
        <f ca="1">Data!A52</f>
        <v>40081</v>
      </c>
      <c r="B52" s="13">
        <f ca="1">Data!B52/Data!B$36*B$35</f>
        <v>1.0006937472294632</v>
      </c>
      <c r="C52" s="11">
        <f ca="1">Data!C52/Data!$C$15</f>
        <v>0.99710017321446487</v>
      </c>
      <c r="D52" s="11">
        <f ca="1">Data!D52/Data!D$27*D$26</f>
        <v>1.0794431468750216</v>
      </c>
      <c r="E52" s="11">
        <f ca="1">Data!E52/Data!E$22*E$21</f>
        <v>1.0836168511144473</v>
      </c>
      <c r="F52" s="11">
        <f ca="1">Data!F52/Data!$F$15</f>
        <v>0.99814959647886681</v>
      </c>
      <c r="G52" s="11">
        <f ca="1">Data!G52/Data!G$36*G$35</f>
        <v>1.0754458499228332</v>
      </c>
      <c r="H52" s="11">
        <f ca="1">Data!H52/Data!H$36*H$35</f>
        <v>1.1245109505897604</v>
      </c>
      <c r="I52" s="11">
        <f ca="1">Data!I52/Data!I$36*I$35</f>
        <v>1.1971432883334898</v>
      </c>
      <c r="J52" s="11">
        <f ca="1">Data!J52/Data!J$36*J$35</f>
        <v>1.0836811870738383</v>
      </c>
      <c r="K52" s="11">
        <f ca="1">Data!K52/Data!K$36*K$35</f>
        <v>1.1198110114946034</v>
      </c>
      <c r="L52" s="11">
        <f ca="1">Data!L52/Data!L$36</f>
        <v>1.0721054226895308</v>
      </c>
      <c r="M52" s="11">
        <f ca="1">Data!M52/Data!M$12</f>
        <v>1.1261641426770499</v>
      </c>
      <c r="N52" s="11">
        <f ca="1">Data!N52/Data!N$12</f>
        <v>1.2420990301243888</v>
      </c>
      <c r="O52" s="11">
        <f ca="1">Data!P52/Data!$P$14</f>
        <v>1.0402143775944164</v>
      </c>
    </row>
    <row r="53" spans="1:15">
      <c r="A53" s="1">
        <f ca="1">Data!A53</f>
        <v>40084</v>
      </c>
      <c r="B53" s="13">
        <f ca="1">Data!B53/Data!B$36*B$35</f>
        <v>1.001340601911419</v>
      </c>
      <c r="C53" s="11">
        <f ca="1">Data!C53/Data!$C$15</f>
        <v>1.0098293991554925</v>
      </c>
      <c r="D53" s="11">
        <f ca="1">Data!D53/Data!D$27*D$26</f>
        <v>1.0837558011475608</v>
      </c>
      <c r="E53" s="11">
        <f ca="1">Data!E53/Data!E$22*E$21</f>
        <v>1.0835603850573452</v>
      </c>
      <c r="F53" s="11">
        <f ca="1">Data!F53/Data!$F$15</f>
        <v>1.0125463718873817</v>
      </c>
      <c r="G53" s="11">
        <f ca="1">Data!G53/Data!G$36*G$35</f>
        <v>1.0732308360334373</v>
      </c>
      <c r="H53" s="11">
        <f ca="1">Data!H53/Data!H$36*H$35</f>
        <v>1.1101461290062342</v>
      </c>
      <c r="I53" s="11">
        <f ca="1">Data!I53/Data!I$36*I$35</f>
        <v>1.1776482544691045</v>
      </c>
      <c r="J53" s="11">
        <f ca="1">Data!J53/Data!J$36*J$35</f>
        <v>1.0892623046767222</v>
      </c>
      <c r="K53" s="11">
        <f ca="1">Data!K53/Data!K$36*K$35</f>
        <v>1.1355246483342876</v>
      </c>
      <c r="L53" s="11">
        <f ca="1">Data!L53/Data!L$36</f>
        <v>1.0669127987001048</v>
      </c>
      <c r="M53" s="11">
        <f ca="1">Data!M53/Data!M$12</f>
        <v>1.1322676573642803</v>
      </c>
      <c r="N53" s="11">
        <f ca="1">Data!N53/Data!N$12</f>
        <v>1.2388340063989676</v>
      </c>
      <c r="O53" s="11">
        <f ca="1">Data!P53/Data!$P$14</f>
        <v>1.0413672301523651</v>
      </c>
    </row>
    <row r="54" spans="1:15">
      <c r="A54" s="1">
        <f ca="1">Data!A54</f>
        <v>40085</v>
      </c>
      <c r="B54" s="13">
        <f ca="1">Data!B54/Data!B$36*B$35</f>
        <v>1.0006607931857086</v>
      </c>
      <c r="C54" s="11">
        <f ca="1">Data!C54/Data!$C$15</f>
        <v>1.0180737319220445</v>
      </c>
      <c r="D54" s="11">
        <f ca="1">Data!D54/Data!D$27*D$26</f>
        <v>1.0867953391987859</v>
      </c>
      <c r="E54" s="11">
        <f ca="1">Data!E54/Data!E$22*E$21</f>
        <v>1.0933265217864074</v>
      </c>
      <c r="F54" s="11">
        <f ca="1">Data!F54/Data!$F$15</f>
        <v>1.0143411241747966</v>
      </c>
      <c r="G54" s="11">
        <f ca="1">Data!G54/Data!G$36*G$35</f>
        <v>1.0768699701725413</v>
      </c>
      <c r="H54" s="11">
        <f ca="1">Data!H54/Data!H$36*H$35</f>
        <v>1.1152561203424951</v>
      </c>
      <c r="I54" s="11">
        <f ca="1">Data!I54/Data!I$36*I$35</f>
        <v>1.1941852654000813</v>
      </c>
      <c r="J54" s="11">
        <f ca="1">Data!J54/Data!J$36*J$35</f>
        <v>1.0920569165773675</v>
      </c>
      <c r="K54" s="11">
        <f ca="1">Data!K54/Data!K$36*K$35</f>
        <v>1.1267700228390549</v>
      </c>
      <c r="L54" s="11">
        <f ca="1">Data!L54/Data!L$36</f>
        <v>1.0710370837826153</v>
      </c>
      <c r="M54" s="11">
        <f ca="1">Data!M54/Data!M$12</f>
        <v>1.13430267440726</v>
      </c>
      <c r="N54" s="11">
        <f ca="1">Data!N54/Data!N$12</f>
        <v>1.2442145420931028</v>
      </c>
      <c r="O54" s="11">
        <f ca="1">Data!P54/Data!$P$14</f>
        <v>1.043304566329188</v>
      </c>
    </row>
    <row r="55" spans="1:15">
      <c r="A55" s="1">
        <f ca="1">Data!A55</f>
        <v>40085</v>
      </c>
      <c r="B55" s="12">
        <f ca="1">Data!B55/Data!B$55*B$54</f>
        <v>1.0006607931857086</v>
      </c>
      <c r="C55" s="11">
        <f ca="1">Data!C55/Data!$C$15</f>
        <v>1.0180737319220445</v>
      </c>
      <c r="D55" s="10">
        <f ca="1">Data!D55/Data!D$55*D$54</f>
        <v>1.0867953391987859</v>
      </c>
      <c r="E55" s="11">
        <f ca="1">Data!E55/Data!E$22*E$21</f>
        <v>1.0933265217864074</v>
      </c>
      <c r="F55" s="11">
        <f ca="1">Data!F55/Data!$F$15</f>
        <v>1.0143411241747966</v>
      </c>
      <c r="G55" s="10">
        <f ca="1">Data!G55/Data!G$55*G$54</f>
        <v>1.0768699701725413</v>
      </c>
      <c r="H55" s="10">
        <f ca="1">Data!H55/Data!H$55*H$54</f>
        <v>1.1152561203424951</v>
      </c>
      <c r="I55" s="10">
        <f ca="1">Data!I55/Data!I$55*I$54</f>
        <v>1.1941852654000813</v>
      </c>
      <c r="J55" s="10">
        <f ca="1">Data!J55/Data!J$55*J$54</f>
        <v>1.0920569165773675</v>
      </c>
      <c r="K55" s="10">
        <f ca="1">Data!K55/Data!K$55*K$54</f>
        <v>1.1267700228390549</v>
      </c>
      <c r="L55" s="10">
        <f ca="1">Data!L55/Data!L$55*L$54</f>
        <v>1.0710370837826153</v>
      </c>
      <c r="M55" s="11">
        <f ca="1">Data!M55/Data!M$12</f>
        <v>1.13430267440726</v>
      </c>
      <c r="N55" s="11">
        <f ca="1">Data!N55/Data!N$12</f>
        <v>1.2442145420931028</v>
      </c>
      <c r="O55" s="11">
        <f ca="1">Data!P55/Data!$P$14</f>
        <v>1.043304566329188</v>
      </c>
    </row>
    <row r="56" spans="1:15">
      <c r="A56" s="1">
        <f ca="1">Data!A56</f>
        <v>40086</v>
      </c>
      <c r="B56" s="13">
        <f ca="1">Data!B56/Data!B$55*B$54</f>
        <v>1.0013241538041882</v>
      </c>
      <c r="C56" s="11">
        <f ca="1">Data!C56/Data!$C$15</f>
        <v>1.0150645902131343</v>
      </c>
      <c r="D56" s="11">
        <f ca="1">Data!D56/Data!D$55*D$54</f>
        <v>1.0859017737386081</v>
      </c>
      <c r="E56" s="11">
        <f ca="1">Data!E56/Data!E$22*E$21</f>
        <v>1.0927934157767094</v>
      </c>
      <c r="F56" s="11">
        <f ca="1">Data!F56/Data!$F$15</f>
        <v>1.0131307098414237</v>
      </c>
      <c r="G56" s="11">
        <f ca="1">Data!G56/Data!G$55*G$54</f>
        <v>1.0812385692924091</v>
      </c>
      <c r="H56" s="11">
        <f ca="1">Data!H56/Data!H$55*H$54</f>
        <v>1.1254881772486776</v>
      </c>
      <c r="I56" s="11">
        <f ca="1">Data!I56/Data!I$55*I$54</f>
        <v>1.1883355530437283</v>
      </c>
      <c r="J56" s="11">
        <f ca="1">Data!J56/Data!J$55*J$54</f>
        <v>1.0990570948225411</v>
      </c>
      <c r="K56" s="11">
        <f ca="1">Data!K56/Data!K$55*K$54</f>
        <v>1.1376919476562908</v>
      </c>
      <c r="L56" s="11">
        <f ca="1">Data!L56/Data!L$55*L$54</f>
        <v>1.0761968411246026</v>
      </c>
      <c r="M56" s="11">
        <f ca="1">Data!M56/Data!M$12</f>
        <v>1.1332709537999659</v>
      </c>
      <c r="N56" s="11">
        <f ca="1">Data!N56/Data!N$12</f>
        <v>1.2474385321811998</v>
      </c>
      <c r="O56" s="11">
        <f ca="1">Data!P56/Data!$P$14</f>
        <v>1.0448054704897332</v>
      </c>
    </row>
    <row r="57" spans="1:15">
      <c r="A57" s="1">
        <f ca="1">Data!A57</f>
        <v>40087</v>
      </c>
      <c r="B57" s="13">
        <f ca="1">Data!B57/Data!B$55*B$54</f>
        <v>1.001315960596898</v>
      </c>
      <c r="C57" s="11">
        <f ca="1">Data!C57/Data!$C$15</f>
        <v>1.0188071356806891</v>
      </c>
      <c r="D57" s="11">
        <f ca="1">Data!D57/Data!D$55*D$54</f>
        <v>1.0863196600732186</v>
      </c>
      <c r="E57" s="11">
        <f ca="1">Data!E57/Data!E$22*E$21</f>
        <v>1.093803992122196</v>
      </c>
      <c r="F57" s="11">
        <f ca="1">Data!F57/Data!$F$15</f>
        <v>1.0203335695198195</v>
      </c>
      <c r="G57" s="11">
        <f ca="1">Data!G57/Data!G$55*G$54</f>
        <v>1.0841478155638655</v>
      </c>
      <c r="H57" s="11">
        <f ca="1">Data!H57/Data!H$55*H$54</f>
        <v>1.1265025547392922</v>
      </c>
      <c r="I57" s="11">
        <f ca="1">Data!I57/Data!I$55*I$54</f>
        <v>1.1902725903686875</v>
      </c>
      <c r="J57" s="11">
        <f ca="1">Data!J57/Data!J$55*J$54</f>
        <v>1.09484294642201</v>
      </c>
      <c r="K57" s="11">
        <f ca="1">Data!K57/Data!K$55*K$54</f>
        <v>1.1394318595515178</v>
      </c>
      <c r="L57" s="11">
        <f ca="1">Data!L57/Data!L$55*L$54</f>
        <v>1.0761890665027916</v>
      </c>
      <c r="M57" s="11">
        <f ca="1">Data!M57/Data!M$12</f>
        <v>1.136327704579134</v>
      </c>
      <c r="N57" s="11">
        <f ca="1">Data!N57/Data!N$12</f>
        <v>1.2495848193779071</v>
      </c>
      <c r="O57" s="11">
        <f ca="1">Data!P57/Data!$P$14</f>
        <v>1.0460985126693829</v>
      </c>
    </row>
    <row r="58" spans="1:15">
      <c r="A58" s="1">
        <f ca="1">Data!A58</f>
        <v>40092</v>
      </c>
      <c r="B58" s="13">
        <f ca="1">Data!B58/Data!B$55*B$54</f>
        <v>1.0012748017790993</v>
      </c>
      <c r="C58" s="11">
        <f ca="1">Data!C58/Data!$C$15</f>
        <v>1.0360202610241616</v>
      </c>
      <c r="D58" s="11">
        <f ca="1">Data!D58/Data!D$55*D$54</f>
        <v>1.0945243311322341</v>
      </c>
      <c r="E58" s="11">
        <f ca="1">Data!E58/Data!E$22*E$21</f>
        <v>1.1029788960180731</v>
      </c>
      <c r="F58" s="11">
        <f ca="1">Data!F58/Data!$F$15</f>
        <v>1.0407208027292956</v>
      </c>
      <c r="G58" s="11">
        <f ca="1">Data!G58/Data!G$55*G$54</f>
        <v>1.0709715454852817</v>
      </c>
      <c r="H58" s="11">
        <f ca="1">Data!H58/Data!H$55*H$54</f>
        <v>1.0885672600177581</v>
      </c>
      <c r="I58" s="11">
        <f ca="1">Data!I58/Data!I$55*I$54</f>
        <v>1.1571341628718554</v>
      </c>
      <c r="J58" s="11">
        <f ca="1">Data!J58/Data!J$55*J$54</f>
        <v>1.0667617519399639</v>
      </c>
      <c r="K58" s="11">
        <f ca="1">Data!K58/Data!K$55*K$54</f>
        <v>1.11446403831362</v>
      </c>
      <c r="L58" s="11">
        <f ca="1">Data!L58/Data!L$55*L$54</f>
        <v>1.0461660686088072</v>
      </c>
      <c r="M58" s="11">
        <f ca="1">Data!M58/Data!M$12</f>
        <v>1.1413895117879649</v>
      </c>
      <c r="N58" s="11">
        <f ca="1">Data!N58/Data!N$12</f>
        <v>1.2312057392380737</v>
      </c>
      <c r="O58" s="11">
        <f ca="1">Data!P58/Data!$P$14</f>
        <v>1.0420592698902622</v>
      </c>
    </row>
    <row r="59" spans="1:15">
      <c r="A59" s="1">
        <f ca="1">Data!A59</f>
        <v>40093</v>
      </c>
      <c r="B59" s="13">
        <f ca="1">Data!B59/Data!B$55*B$54</f>
        <v>1.001266512181135</v>
      </c>
      <c r="C59" s="11">
        <f ca="1">Data!C59/Data!$C$15</f>
        <v>1.0435133021355167</v>
      </c>
      <c r="D59" s="11">
        <f ca="1">Data!D59/Data!D$55*D$54</f>
        <v>1.0971269119821334</v>
      </c>
      <c r="E59" s="11">
        <f ca="1">Data!E59/Data!E$22*E$21</f>
        <v>1.106048822681396</v>
      </c>
      <c r="F59" s="11">
        <f ca="1">Data!F59/Data!$F$15</f>
        <v>1.0437170254018069</v>
      </c>
      <c r="G59" s="11">
        <f ca="1">Data!G59/Data!G$55*G$54</f>
        <v>1.0848239279919338</v>
      </c>
      <c r="H59" s="11">
        <f ca="1">Data!H59/Data!H$55*H$54</f>
        <v>1.1121108577137464</v>
      </c>
      <c r="I59" s="11">
        <f ca="1">Data!I59/Data!I$55*I$54</f>
        <v>1.1931325277234732</v>
      </c>
      <c r="J59" s="11">
        <f ca="1">Data!J59/Data!J$55*J$54</f>
        <v>1.0835738238604911</v>
      </c>
      <c r="K59" s="11">
        <f ca="1">Data!K59/Data!K$55*K$54</f>
        <v>1.1385011692162146</v>
      </c>
      <c r="L59" s="11">
        <f ca="1">Data!L59/Data!L$55*L$54</f>
        <v>1.0657995802225169</v>
      </c>
      <c r="M59" s="11">
        <f ca="1">Data!M59/Data!M$12</f>
        <v>1.144446262567133</v>
      </c>
      <c r="N59" s="11">
        <f ca="1">Data!N59/Data!N$12</f>
        <v>1.2473667233158825</v>
      </c>
      <c r="O59" s="11">
        <f ca="1">Data!P59/Data!$P$14</f>
        <v>1.0488865982394402</v>
      </c>
    </row>
    <row r="60" spans="1:15">
      <c r="A60" s="1">
        <f ca="1">Data!A60</f>
        <v>40094</v>
      </c>
      <c r="B60" s="13">
        <f ca="1">Data!B60/Data!B$55*B$54</f>
        <v>1.0012583189738451</v>
      </c>
      <c r="C60" s="11">
        <f ca="1">Data!C60/Data!$C$15</f>
        <v>1.0442556498424374</v>
      </c>
      <c r="D60" s="11">
        <f ca="1">Data!D60/Data!D$55*D$54</f>
        <v>1.0975441632311291</v>
      </c>
      <c r="E60" s="11">
        <f ca="1">Data!E60/Data!E$22*E$21</f>
        <v>1.1060297238679646</v>
      </c>
      <c r="F60" s="11">
        <f ca="1">Data!F60/Data!$F$15</f>
        <v>1.0485159505379786</v>
      </c>
      <c r="G60" s="11">
        <f ca="1">Data!G60/Data!G$55*G$54</f>
        <v>1.0870036160820018</v>
      </c>
      <c r="H60" s="11">
        <f ca="1">Data!H60/Data!H$55*H$54</f>
        <v>1.115174762420893</v>
      </c>
      <c r="I60" s="11">
        <f ca="1">Data!I60/Data!I$55*I$54</f>
        <v>1.1921499725586386</v>
      </c>
      <c r="J60" s="11">
        <f ca="1">Data!J60/Data!J$55*J$54</f>
        <v>1.098985175183036</v>
      </c>
      <c r="K60" s="11">
        <f ca="1">Data!K60/Data!K$55*K$54</f>
        <v>1.1542322310417916</v>
      </c>
      <c r="L60" s="11">
        <f ca="1">Data!L60/Data!L$55*L$54</f>
        <v>1.0709593375645041</v>
      </c>
      <c r="M60" s="11">
        <f ca="1">Data!M60/Data!M$12</f>
        <v>1.1464805113892582</v>
      </c>
      <c r="N60" s="11">
        <f ca="1">Data!N60/Data!N$12</f>
        <v>1.2516689862069985</v>
      </c>
      <c r="O60" s="11">
        <f ca="1">Data!P60/Data!$P$14</f>
        <v>1.0507204332156257</v>
      </c>
    </row>
    <row r="61" spans="1:15">
      <c r="A61" s="1">
        <f ca="1">Data!A61</f>
        <v>40098</v>
      </c>
      <c r="B61" s="13">
        <f ca="1">Data!B61/Data!B$55*B$54</f>
        <v>1.0012254497540105</v>
      </c>
      <c r="C61" s="11">
        <f ca="1">Data!C61/Data!$C$15</f>
        <v>1.0554733485247951</v>
      </c>
      <c r="D61" s="11">
        <f ca="1">Data!D61/Data!D$55*D$54</f>
        <v>1.0992131682271111</v>
      </c>
      <c r="E61" s="11">
        <f ca="1">Data!E61/Data!E$22*E$21</f>
        <v>1.111102534792022</v>
      </c>
      <c r="F61" s="11">
        <f ca="1">Data!F61/Data!$F$15</f>
        <v>1.0538882821358546</v>
      </c>
      <c r="G61" s="11">
        <f ca="1">Data!G61/Data!G$55*G$54</f>
        <v>1.0935334574124731</v>
      </c>
      <c r="H61" s="11">
        <f ca="1">Data!H61/Data!H$55*H$54</f>
        <v>1.1243526283854639</v>
      </c>
      <c r="I61" s="11">
        <f ca="1">Data!I61/Data!I$55*I$54</f>
        <v>1.2047617699244051</v>
      </c>
      <c r="J61" s="11">
        <f ca="1">Data!J61/Data!J$55*J$54</f>
        <v>1.1031530895295998</v>
      </c>
      <c r="K61" s="11">
        <f ca="1">Data!K61/Data!K$55*K$54</f>
        <v>1.1712447029062327</v>
      </c>
      <c r="L61" s="11">
        <f ca="1">Data!L61/Data!L$55*L$54</f>
        <v>1.0802266867633721</v>
      </c>
      <c r="M61" s="11">
        <f ca="1">Data!M61/Data!M$12</f>
        <v>1.147464602303587</v>
      </c>
      <c r="N61" s="11">
        <f ca="1">Data!N61/Data!N$12</f>
        <v>1.2580964495645304</v>
      </c>
      <c r="O61" s="11">
        <f ca="1">Data!P61/Data!$P$14</f>
        <v>1.0543816563208446</v>
      </c>
    </row>
    <row r="62" spans="1:15">
      <c r="A62" s="1">
        <f ca="1">Data!A62</f>
        <v>40100</v>
      </c>
      <c r="B62" s="13">
        <f ca="1">Data!B62/Data!B$55*B$54</f>
        <v>1.0012089669487561</v>
      </c>
      <c r="C62" s="11">
        <f ca="1">Data!C62/Data!$C$15</f>
        <v>1.0554554606282429</v>
      </c>
      <c r="D62" s="11">
        <f ca="1">Data!D62/Data!D$55*D$54</f>
        <v>1.0978636112954283</v>
      </c>
      <c r="E62" s="11">
        <f ca="1">Data!E62/Data!E$22*E$21</f>
        <v>1.111064337165159</v>
      </c>
      <c r="F62" s="11">
        <f ca="1">Data!F62/Data!$F$15</f>
        <v>1.0508672151625762</v>
      </c>
      <c r="G62" s="11">
        <f ca="1">Data!G62/Data!G$55*G$54</f>
        <v>1.0993514769841175</v>
      </c>
      <c r="H62" s="11">
        <f ca="1">Data!H62/Data!H$55*H$54</f>
        <v>1.1355990627822607</v>
      </c>
      <c r="I62" s="11">
        <f ca="1">Data!I62/Data!I$55*I$54</f>
        <v>1.2349086678568755</v>
      </c>
      <c r="J62" s="11">
        <f ca="1">Data!J62/Data!J$55*J$54</f>
        <v>1.1325716468319686</v>
      </c>
      <c r="K62" s="11">
        <f ca="1">Data!K62/Data!K$55*K$54</f>
        <v>1.1830288849458819</v>
      </c>
      <c r="L62" s="11">
        <f ca="1">Data!L62/Data!L$55*L$54</f>
        <v>1.0967477581120255</v>
      </c>
      <c r="M62" s="11">
        <f ca="1">Data!M62/Data!M$12</f>
        <v>1.1464236630460418</v>
      </c>
      <c r="N62" s="11">
        <f ca="1">Data!N62/Data!N$12</f>
        <v>1.2666998355235035</v>
      </c>
      <c r="O62" s="11">
        <f ca="1">Data!P62/Data!$P$14</f>
        <v>1.0577834426679538</v>
      </c>
    </row>
    <row r="63" spans="1:15">
      <c r="A63" s="1">
        <f ca="1">Data!A63</f>
        <v>40101</v>
      </c>
      <c r="B63" s="13">
        <f ca="1">Data!B63/Data!B$55*B$54</f>
        <v>1.001200677350792</v>
      </c>
      <c r="C63" s="11">
        <f ca="1">Data!C63/Data!$C$15</f>
        <v>1.0501964190418647</v>
      </c>
      <c r="D63" s="11">
        <f ca="1">Data!D63/Data!D$55*D$54</f>
        <v>1.0956598642116924</v>
      </c>
      <c r="E63" s="11">
        <f ca="1">Data!E63/Data!E$22*E$21</f>
        <v>1.1089850576506983</v>
      </c>
      <c r="F63" s="11">
        <f ca="1">Data!F63/Data!$F$15</f>
        <v>1.0412455143614965</v>
      </c>
      <c r="G63" s="11">
        <f ca="1">Data!G63/Data!G$55*G$54</f>
        <v>1.1015309285885513</v>
      </c>
      <c r="H63" s="11">
        <f ca="1">Data!H63/Data!H$55*H$54</f>
        <v>1.1468524212574922</v>
      </c>
      <c r="I63" s="11">
        <f ca="1">Data!I63/Data!I$55*I$54</f>
        <v>1.2436569179494896</v>
      </c>
      <c r="J63" s="11">
        <f ca="1">Data!J63/Data!J$55*J$54</f>
        <v>1.1129375852470464</v>
      </c>
      <c r="K63" s="11">
        <f ca="1">Data!K63/Data!K$55*K$54</f>
        <v>1.1869535239701208</v>
      </c>
      <c r="L63" s="11">
        <f ca="1">Data!L63/Data!L$55*L$54</f>
        <v>1.0957059587893341</v>
      </c>
      <c r="M63" s="11">
        <f ca="1">Data!M63/Data!M$12</f>
        <v>1.1413057757148486</v>
      </c>
      <c r="N63" s="11">
        <f ca="1">Data!N63/Data!N$12</f>
        <v>1.2666895771141726</v>
      </c>
      <c r="O63" s="11">
        <f ca="1">Data!P63/Data!$P$14</f>
        <v>1.0571354368496939</v>
      </c>
    </row>
    <row r="64" spans="1:15">
      <c r="A64" s="1">
        <f ca="1">Data!A64</f>
        <v>40106</v>
      </c>
      <c r="B64" s="13">
        <f ca="1">Data!B64/Data!B$55*B$54</f>
        <v>1.0011596149236672</v>
      </c>
      <c r="C64" s="11">
        <f ca="1">Data!C64/Data!$C$15</f>
        <v>1.0449025954344124</v>
      </c>
      <c r="D64" s="11">
        <f ca="1">Data!D64/Data!D$55*D$54</f>
        <v>1.0911939421676489</v>
      </c>
      <c r="E64" s="11">
        <f ca="1">Data!E64/Data!E$22*E$21</f>
        <v>1.1021975054337647</v>
      </c>
      <c r="F64" s="11">
        <f ca="1">Data!F64/Data!$F$15</f>
        <v>1.0430044908558067</v>
      </c>
      <c r="G64" s="11">
        <f ca="1">Data!G64/Data!G$55*G$54</f>
        <v>1.1014857598324266</v>
      </c>
      <c r="H64" s="11">
        <f ca="1">Data!H64/Data!H$55*H$54</f>
        <v>1.1468056837280609</v>
      </c>
      <c r="I64" s="11">
        <f ca="1">Data!I64/Data!I$55*I$54</f>
        <v>1.2153874022069706</v>
      </c>
      <c r="J64" s="11">
        <f ca="1">Data!J64/Data!J$55*J$54</f>
        <v>1.1002780163217605</v>
      </c>
      <c r="K64" s="11">
        <f ca="1">Data!K64/Data!K$55*K$54</f>
        <v>1.1650463737062258</v>
      </c>
      <c r="L64" s="11">
        <f ca="1">Data!L64/Data!L$55*L$54</f>
        <v>1.0873897049920278</v>
      </c>
      <c r="M64" s="11">
        <f ca="1">Data!M64/Data!M$12</f>
        <v>1.1371719792979844</v>
      </c>
      <c r="N64" s="11">
        <f ca="1">Data!N64/Data!N$12</f>
        <v>1.2515458852950259</v>
      </c>
      <c r="O64" s="11">
        <f ca="1">Data!P64/Data!$P$14</f>
        <v>1.053584630653875</v>
      </c>
    </row>
    <row r="65" spans="1:15">
      <c r="A65" s="1">
        <f ca="1">Data!A65</f>
        <v>40109</v>
      </c>
      <c r="B65" s="13">
        <f ca="1">Data!B65/Data!B$55*B$54</f>
        <v>1.0011348425204489</v>
      </c>
      <c r="C65" s="11">
        <f ca="1">Data!C65/Data!$C$15</f>
        <v>1.0366254681908478</v>
      </c>
      <c r="D65" s="11">
        <f ca="1">Data!D65/Data!D$55*D$54</f>
        <v>1.0898253326675191</v>
      </c>
      <c r="E65" s="11">
        <f ca="1">Data!E65/Data!E$22*E$21</f>
        <v>1.0959629884231537</v>
      </c>
      <c r="F65" s="11">
        <f ca="1">Data!F65/Data!$F$15</f>
        <v>1.0357698304724294</v>
      </c>
      <c r="G65" s="11">
        <f ca="1">Data!G65/Data!G$55*G$54</f>
        <v>1.0927052847216387</v>
      </c>
      <c r="H65" s="11">
        <f ca="1">Data!H65/Data!H$55*H$54</f>
        <v>1.1344912102327842</v>
      </c>
      <c r="I65" s="11">
        <f ca="1">Data!I65/Data!I$55*I$54</f>
        <v>1.1890847513569145</v>
      </c>
      <c r="J65" s="11">
        <f ca="1">Data!J65/Data!J$55*J$54</f>
        <v>1.0764229568468304</v>
      </c>
      <c r="K65" s="11">
        <f ca="1">Data!K65/Data!K$55*K$54</f>
        <v>1.1418492592643552</v>
      </c>
      <c r="L65" s="11">
        <f ca="1">Data!L65/Data!L$55*L$54</f>
        <v>1.0697931442928346</v>
      </c>
      <c r="M65" s="11">
        <f ca="1">Data!M65/Data!M$12</f>
        <v>1.1269269859853468</v>
      </c>
      <c r="N65" s="11">
        <f ca="1">Data!N65/Data!N$12</f>
        <v>1.2353455773147815</v>
      </c>
      <c r="O65" s="11">
        <f ca="1">Data!P65/Data!$P$14</f>
        <v>1.0473016897069172</v>
      </c>
    </row>
    <row r="66" spans="1:15">
      <c r="A66" s="1">
        <f ca="1">Data!A66</f>
        <v>40112</v>
      </c>
      <c r="B66" s="13">
        <f ca="1">Data!B66/Data!B$55*B$54</f>
        <v>1.0011101665079043</v>
      </c>
      <c r="C66" s="11">
        <f ca="1">Data!C66/Data!$C$15</f>
        <v>1.0351000281237486</v>
      </c>
      <c r="D66" s="11">
        <f ca="1">Data!D66/Data!D$55*D$54</f>
        <v>1.0919509642206209</v>
      </c>
      <c r="E66" s="11">
        <f ca="1">Data!E66/Data!E$22*E$21</f>
        <v>1.0953916847865923</v>
      </c>
      <c r="F66" s="11">
        <f ca="1">Data!F66/Data!$F$15</f>
        <v>1.0423525764036783</v>
      </c>
      <c r="G66" s="11">
        <f ca="1">Data!G66/Data!G$55*G$54</f>
        <v>1.1050784495866102</v>
      </c>
      <c r="H66" s="11">
        <f ca="1">Data!H66/Data!H$55*H$54</f>
        <v>1.1528936796913571</v>
      </c>
      <c r="I66" s="11">
        <f ca="1">Data!I66/Data!I$55*I$54</f>
        <v>1.218245584998962</v>
      </c>
      <c r="J66" s="11">
        <f ca="1">Data!J66/Data!J$55*J$54</f>
        <v>1.0988224998079648</v>
      </c>
      <c r="K66" s="11">
        <f ca="1">Data!K66/Data!K$55*K$54</f>
        <v>1.170235314491106</v>
      </c>
      <c r="L66" s="11">
        <f ca="1">Data!L66/Data!L$55*L$54</f>
        <v>1.0873378741799533</v>
      </c>
      <c r="M66" s="11">
        <f ca="1">Data!M66/Data!M$12</f>
        <v>1.1340506979670573</v>
      </c>
      <c r="N66" s="11">
        <f ca="1">Data!N66/Data!N$12</f>
        <v>1.2504060620360204</v>
      </c>
      <c r="O66" s="11">
        <f ca="1">Data!P66/Data!$P$14</f>
        <v>1.0535221548442038</v>
      </c>
    </row>
    <row r="67" spans="1:15">
      <c r="A67" s="1">
        <f ca="1">Data!A67</f>
        <v>40113</v>
      </c>
      <c r="B67" s="13">
        <f ca="1">Data!B67/Data!B$55*B$54</f>
        <v>1.0010937800933239</v>
      </c>
      <c r="C67" s="11">
        <f ca="1">Data!C67/Data!$C$15</f>
        <v>1.0425831315147969</v>
      </c>
      <c r="D67" s="11">
        <f ca="1">Data!D67/Data!D$55*D$54</f>
        <v>1.0923485278155545</v>
      </c>
      <c r="E67" s="11">
        <f ca="1">Data!E67/Data!E$22*E$21</f>
        <v>1.100501032571128</v>
      </c>
      <c r="F67" s="11">
        <f ca="1">Data!F67/Data!$F$15</f>
        <v>1.0393315094303996</v>
      </c>
      <c r="G67" s="11">
        <f ca="1">Data!G67/Data!G$55*G$54</f>
        <v>1.1006838370469842</v>
      </c>
      <c r="H67" s="11">
        <f ca="1">Data!H67/Data!H$55*H$54</f>
        <v>1.1477542824735505</v>
      </c>
      <c r="I67" s="11">
        <f ca="1">Data!I67/Data!I$55*I$54</f>
        <v>1.2104412896897061</v>
      </c>
      <c r="J67" s="11">
        <f ca="1">Data!J67/Data!J$55*J$54</f>
        <v>1.0861903288405854</v>
      </c>
      <c r="K67" s="11">
        <f ca="1">Data!K67/Data!K$55*K$54</f>
        <v>1.1745876604709069</v>
      </c>
      <c r="L67" s="11">
        <f ca="1">Data!L67/Data!L$55*L$54</f>
        <v>1.0811181767310487</v>
      </c>
      <c r="M67" s="11">
        <f ca="1">Data!M67/Data!M$12</f>
        <v>1.1319887931941779</v>
      </c>
      <c r="N67" s="11">
        <f ca="1">Data!N67/Data!N$12</f>
        <v>1.246073593828541</v>
      </c>
      <c r="O67" s="11">
        <f ca="1">Data!P67/Data!$P$14</f>
        <v>1.052255447058374</v>
      </c>
    </row>
    <row r="68" spans="1:15">
      <c r="A68" s="1">
        <f ca="1">Data!A68</f>
        <v>40119</v>
      </c>
      <c r="B68" s="13">
        <f ca="1">Data!B68/Data!B$55*B$54</f>
        <v>1.0010526212755253</v>
      </c>
      <c r="C68" s="11">
        <f ca="1">Data!C68/Data!$C$15</f>
        <v>1.0425403993174773</v>
      </c>
      <c r="D68" s="11">
        <f ca="1">Data!D68/Data!D$55*D$54</f>
        <v>1.0944354191461469</v>
      </c>
      <c r="E68" s="11">
        <f ca="1">Data!E68/Data!E$22*E$21</f>
        <v>1.1014352136628882</v>
      </c>
      <c r="F68" s="11">
        <f ca="1">Data!F68/Data!$F$15</f>
        <v>1.0470988316222236</v>
      </c>
      <c r="G68" s="11">
        <f ca="1">Data!G68/Data!G$55*G$54</f>
        <v>1.086780373643353</v>
      </c>
      <c r="H68" s="11">
        <f ca="1">Data!H68/Data!H$55*H$54</f>
        <v>1.1139215042242974</v>
      </c>
      <c r="I68" s="11">
        <f ca="1">Data!I68/Data!I$55*I$54</f>
        <v>1.1461751636583639</v>
      </c>
      <c r="J68" s="11">
        <f ca="1">Data!J68/Data!J$55*J$54</f>
        <v>1.0665254445530183</v>
      </c>
      <c r="K68" s="11">
        <f ca="1">Data!K68/Data!K$55*K$54</f>
        <v>1.115964434313732</v>
      </c>
      <c r="L68" s="11">
        <f ca="1">Data!L68/Data!L$55*L$54</f>
        <v>1.050068928757995</v>
      </c>
      <c r="M68" s="11">
        <f ca="1">Data!M68/Data!M$12</f>
        <v>1.1360288666668203</v>
      </c>
      <c r="N68" s="11">
        <f ca="1">Data!N68/Data!N$12</f>
        <v>1.2255430972873345</v>
      </c>
      <c r="O68" s="11">
        <f ca="1">Data!P68/Data!$P$14</f>
        <v>1.0447652265347853</v>
      </c>
    </row>
    <row r="69" spans="1:15">
      <c r="A69" s="1">
        <f ca="1">Data!A69</f>
        <v>40123</v>
      </c>
      <c r="B69" s="13">
        <f ca="1">Data!B69/Data!B$55*B$54</f>
        <v>1.0010196556650168</v>
      </c>
      <c r="C69" s="11">
        <f ca="1">Data!C69/Data!$C$15</f>
        <v>1.03200641579223</v>
      </c>
      <c r="D69" s="11">
        <f ca="1">Data!D69/Data!D$55*D$54</f>
        <v>1.088680273303837</v>
      </c>
      <c r="E69" s="11">
        <f ca="1">Data!E69/Data!E$22*E$21</f>
        <v>1.0972417785398745</v>
      </c>
      <c r="F69" s="11">
        <f ca="1">Data!F69/Data!$F$15</f>
        <v>1.0314449345948937</v>
      </c>
      <c r="G69" s="11">
        <f ca="1">Data!G69/Data!G$55*G$54</f>
        <v>1.0779923309922723</v>
      </c>
      <c r="H69" s="11">
        <f ca="1">Data!H69/Data!H$55*H$54</f>
        <v>1.1118373566155944</v>
      </c>
      <c r="I69" s="11">
        <f ca="1">Data!I69/Data!I$55*I$54</f>
        <v>1.1412729152109584</v>
      </c>
      <c r="J69" s="11">
        <f ca="1">Data!J69/Data!J$55*J$54</f>
        <v>1.0454684015293148</v>
      </c>
      <c r="K69" s="11">
        <f ca="1">Data!K69/Data!K$55*K$54</f>
        <v>1.0997560515257476</v>
      </c>
      <c r="L69" s="11">
        <f ca="1">Data!L69/Data!L$55*L$54</f>
        <v>1.0427996573645877</v>
      </c>
      <c r="M69" s="11">
        <f ca="1">Data!M69/Data!M$12</f>
        <v>1.1145378882684225</v>
      </c>
      <c r="N69" s="11">
        <f ca="1">Data!N69/Data!N$12</f>
        <v>1.2104130833472961</v>
      </c>
      <c r="O69" s="11">
        <f ca="1">Data!P69/Data!$P$14</f>
        <v>1.0384721659913889</v>
      </c>
    </row>
    <row r="70" spans="1:15">
      <c r="A70" s="1">
        <f ca="1">Data!A70</f>
        <v>40126</v>
      </c>
      <c r="B70" s="13">
        <f ca="1">Data!B70/Data!B$55*B$54</f>
        <v>1.0009949796524724</v>
      </c>
      <c r="C70" s="11">
        <f ca="1">Data!C70/Data!$C$15</f>
        <v>1.0342304775969002</v>
      </c>
      <c r="D70" s="11">
        <f ca="1">Data!D70/Data!D$55*D$54</f>
        <v>1.0860021172657639</v>
      </c>
      <c r="E70" s="11">
        <f ca="1">Data!E70/Data!E$22*E$21</f>
        <v>1.0966704749033134</v>
      </c>
      <c r="F70" s="11">
        <f ca="1">Data!F70/Data!$F$15</f>
        <v>1.0404306212963359</v>
      </c>
      <c r="G70" s="11">
        <f ca="1">Data!G70/Data!G$55*G$54</f>
        <v>1.0786951662970008</v>
      </c>
      <c r="H70" s="11">
        <f ca="1">Data!H70/Data!H$55*H$54</f>
        <v>1.1087388315162765</v>
      </c>
      <c r="I70" s="11">
        <f ca="1">Data!I70/Data!I$55*I$54</f>
        <v>1.1354074117894564</v>
      </c>
      <c r="J70" s="11">
        <f ca="1">Data!J70/Data!J$55*J$54</f>
        <v>1.0650613661773767</v>
      </c>
      <c r="K70" s="11">
        <f ca="1">Data!K70/Data!K$55*K$54</f>
        <v>1.1233312589163351</v>
      </c>
      <c r="L70" s="11">
        <f ca="1">Data!L70/Data!L$55*L$54</f>
        <v>1.045873224520588</v>
      </c>
      <c r="M70" s="11">
        <f ca="1">Data!M70/Data!M$12</f>
        <v>1.1206398665139443</v>
      </c>
      <c r="N70" s="11">
        <f ca="1">Data!N70/Data!N$12</f>
        <v>1.2125388537253412</v>
      </c>
      <c r="O70" s="11">
        <f ca="1">Data!P70/Data!$P$14</f>
        <v>1.0401147054302691</v>
      </c>
    </row>
    <row r="71" spans="1:15">
      <c r="A71" s="1">
        <f ca="1">Data!A71</f>
        <v>40130</v>
      </c>
      <c r="B71" s="13">
        <f ca="1">Data!B71/Data!B$55*B$54</f>
        <v>1.0009621104326378</v>
      </c>
      <c r="C71" s="11">
        <f ca="1">Data!C71/Data!$C$15</f>
        <v>1.0544457882450682</v>
      </c>
      <c r="D71" s="11">
        <f ca="1">Data!D71/Data!D$55*D$54</f>
        <v>1.0968404883698093</v>
      </c>
      <c r="E71" s="11">
        <f ca="1">Data!E71/Data!E$22*E$21</f>
        <v>1.1001971123226084</v>
      </c>
      <c r="F71" s="11">
        <f ca="1">Data!F71/Data!$F$15</f>
        <v>1.0470034295072779</v>
      </c>
      <c r="G71" s="11">
        <f ca="1">Data!G71/Data!G$55*G$54</f>
        <v>1.1049150380134043</v>
      </c>
      <c r="H71" s="11">
        <f ca="1">Data!H71/Data!H$55*H$54</f>
        <v>1.1506745125531868</v>
      </c>
      <c r="I71" s="11">
        <f ca="1">Data!I71/Data!I$55*I$54</f>
        <v>1.1849878472321143</v>
      </c>
      <c r="J71" s="11">
        <f ca="1">Data!J71/Data!J$55*J$54</f>
        <v>1.0958566708645594</v>
      </c>
      <c r="K71" s="11">
        <f ca="1">Data!K71/Data!K$55*K$54</f>
        <v>1.1582612305631872</v>
      </c>
      <c r="L71" s="11">
        <f ca="1">Data!L71/Data!L$55*L$54</f>
        <v>1.0778761594358068</v>
      </c>
      <c r="M71" s="11">
        <f ca="1">Data!M71/Data!M$12</f>
        <v>1.1277535916245489</v>
      </c>
      <c r="N71" s="11">
        <f ca="1">Data!N71/Data!N$12</f>
        <v>1.2405209448222958</v>
      </c>
      <c r="O71" s="11">
        <f ca="1">Data!P71/Data!$P$14</f>
        <v>1.0526330760142668</v>
      </c>
    </row>
    <row r="72" spans="1:15">
      <c r="A72" s="1">
        <f ca="1">Data!A72</f>
        <v>40135</v>
      </c>
      <c r="B72" s="13">
        <f ca="1">Data!B72/Data!B$55*B$54</f>
        <v>1.001592312659261</v>
      </c>
      <c r="C72" s="11">
        <f ca="1">Data!C72/Data!$C$15</f>
        <v>1.0484026605264805</v>
      </c>
      <c r="D72" s="11">
        <f ca="1">Data!D72/Data!D$55*D$54</f>
        <v>1.0984891706261142</v>
      </c>
      <c r="E72" s="11">
        <f ca="1">Data!E72/Data!E$22*E$21</f>
        <v>1.0995876110591842</v>
      </c>
      <c r="F72" s="11">
        <f ca="1">Data!F72/Data!$F$15</f>
        <v>1.054769757927071</v>
      </c>
      <c r="G72" s="11">
        <f ca="1">Data!G72/Data!G$55*G$54</f>
        <v>1.1165380704468149</v>
      </c>
      <c r="H72" s="11">
        <f ca="1">Data!H72/Data!H$55*H$54</f>
        <v>1.167006682559925</v>
      </c>
      <c r="I72" s="11">
        <f ca="1">Data!I72/Data!I$55*I$54</f>
        <v>1.1761834511300808</v>
      </c>
      <c r="J72" s="11">
        <f ca="1">Data!J72/Data!J$55*J$54</f>
        <v>1.0916082750166445</v>
      </c>
      <c r="K72" s="11">
        <f ca="1">Data!K72/Data!K$55*K$54</f>
        <v>1.1551543672379836</v>
      </c>
      <c r="L72" s="11">
        <f ca="1">Data!L72/Data!L$55*L$54</f>
        <v>1.0809315858075814</v>
      </c>
      <c r="M72" s="11">
        <f ca="1">Data!M72/Data!M$12</f>
        <v>1.1348580980849021</v>
      </c>
      <c r="N72" s="11">
        <f ca="1">Data!N72/Data!N$12</f>
        <v>1.2480141429269977</v>
      </c>
      <c r="O72" s="11">
        <f ca="1">Data!P72/Data!$P$14</f>
        <v>1.0558751759110157</v>
      </c>
    </row>
    <row r="73" spans="1:15">
      <c r="A73" s="1">
        <f ca="1">Data!A73</f>
        <v>40143</v>
      </c>
      <c r="B73" s="13">
        <f ca="1">Data!B73/Data!B$55*B$54</f>
        <v>1.0015263814382438</v>
      </c>
      <c r="C73" s="11">
        <f ca="1">Data!C73/Data!$C$15</f>
        <v>1.0505839901338312</v>
      </c>
      <c r="D73" s="11">
        <f ca="1">Data!D73/Data!D$55*D$54</f>
        <v>1.109683189674509</v>
      </c>
      <c r="E73" s="11">
        <f ca="1">Data!E73/Data!E$22*E$21</f>
        <v>1.1092109218791062</v>
      </c>
      <c r="F73" s="11">
        <f ca="1">Data!F73/Data!$F$15</f>
        <v>1.0559016642700199</v>
      </c>
      <c r="G73" s="11">
        <f ca="1">Data!G73/Data!G$55*G$54</f>
        <v>1.1171940815959791</v>
      </c>
      <c r="H73" s="11">
        <f ca="1">Data!H73/Data!H$55*H$54</f>
        <v>1.1618118927146446</v>
      </c>
      <c r="I73" s="11">
        <f ca="1">Data!I73/Data!I$55*I$54</f>
        <v>1.1838877363600586</v>
      </c>
      <c r="J73" s="11">
        <f ca="1">Data!J73/Data!J$55*J$54</f>
        <v>1.094337796573104</v>
      </c>
      <c r="K73" s="11">
        <f ca="1">Data!K73/Data!K$55*K$54</f>
        <v>1.1577000790374896</v>
      </c>
      <c r="L73" s="11">
        <f ca="1">Data!L73/Data!L$55*L$54</f>
        <v>1.0808616142112812</v>
      </c>
      <c r="M73" s="11">
        <f ca="1">Data!M73/Data!M$12</f>
        <v>1.1490824754226943</v>
      </c>
      <c r="N73" s="11">
        <f ca="1">Data!N73/Data!N$12</f>
        <v>1.2554759958920769</v>
      </c>
      <c r="O73" s="11">
        <f ca="1">Data!P73/Data!$P$14</f>
        <v>1.058637278733461</v>
      </c>
    </row>
    <row r="74" spans="1:15">
      <c r="A74" s="1">
        <f ca="1">Data!A74</f>
        <v>40147</v>
      </c>
      <c r="B74" s="13">
        <f ca="1">Data!B74/Data!B$55*B$54</f>
        <v>1.0014935122184092</v>
      </c>
      <c r="C74" s="11">
        <f ca="1">Data!C74/Data!$C$15</f>
        <v>1.0617967199560356</v>
      </c>
      <c r="D74" s="11">
        <f ca="1">Data!D74/Data!D$55*D$54</f>
        <v>1.1122228970485319</v>
      </c>
      <c r="E74" s="11">
        <f ca="1">Data!E74/Data!E$22*E$21</f>
        <v>1.1142787505040077</v>
      </c>
      <c r="F74" s="11">
        <f ca="1">Data!F74/Data!$F$15</f>
        <v>1.059470299632205</v>
      </c>
      <c r="G74" s="11">
        <f ca="1">Data!G74/Data!G$55*G$54</f>
        <v>1.1003853921766724</v>
      </c>
      <c r="H74" s="11">
        <f ca="1">Data!H74/Data!H$55*H$54</f>
        <v>1.1310655224274493</v>
      </c>
      <c r="I74" s="11">
        <f ca="1">Data!I74/Data!I$55*I$54</f>
        <v>1.1585571132980708</v>
      </c>
      <c r="J74" s="11">
        <f ca="1">Data!J74/Data!J$55*J$54</f>
        <v>1.0915003955573865</v>
      </c>
      <c r="K74" s="11">
        <f ca="1">Data!K74/Data!K$55*K$54</f>
        <v>1.122263702355252</v>
      </c>
      <c r="L74" s="11">
        <f ca="1">Data!L74/Data!L$55*L$54</f>
        <v>1.0632598704308807</v>
      </c>
      <c r="M74" s="11">
        <f ca="1">Data!M74/Data!M$12</f>
        <v>1.1480238670855007</v>
      </c>
      <c r="N74" s="11">
        <f ca="1">Data!N74/Data!N$12</f>
        <v>1.2403476916869269</v>
      </c>
      <c r="O74" s="11">
        <f ca="1">Data!P74/Data!$P$14</f>
        <v>1.0533342194817783</v>
      </c>
    </row>
    <row r="75" spans="1:15">
      <c r="A75" s="1">
        <f ca="1">Data!A75</f>
        <v>40148</v>
      </c>
      <c r="B75" s="13">
        <f ca="1">Data!B75/Data!B$55*B$54</f>
        <v>1.0014852226204451</v>
      </c>
      <c r="C75" s="11">
        <f ca="1">Data!C75/Data!$C$15</f>
        <v>1.0572889700248542</v>
      </c>
      <c r="D75" s="11">
        <f ca="1">Data!D75/Data!D$55*D$54</f>
        <v>1.1113299666739693</v>
      </c>
      <c r="E75" s="11">
        <f ca="1">Data!E75/Data!E$22*E$21</f>
        <v>1.1127159693353914</v>
      </c>
      <c r="F75" s="11">
        <f ca="1">Data!F75/Data!$F$15</f>
        <v>1.058260879070863</v>
      </c>
      <c r="G75" s="11">
        <f ca="1">Data!G75/Data!G$55*G$54</f>
        <v>1.101834812628449</v>
      </c>
      <c r="H75" s="11">
        <f ca="1">Data!H75/Data!H$55*H$54</f>
        <v>1.133102932506721</v>
      </c>
      <c r="I75" s="11">
        <f ca="1">Data!I75/Data!I$55*I$54</f>
        <v>1.1643840163380972</v>
      </c>
      <c r="J75" s="11">
        <f ca="1">Data!J75/Data!J$55*J$54</f>
        <v>1.095693995489488</v>
      </c>
      <c r="K75" s="11">
        <f ca="1">Data!K75/Data!K$55*K$54</f>
        <v>1.1524084885832744</v>
      </c>
      <c r="L75" s="11">
        <f ca="1">Data!L75/Data!L$55*L$54</f>
        <v>1.0684170362322643</v>
      </c>
      <c r="M75" s="11">
        <f ca="1">Data!M75/Data!M$12</f>
        <v>1.1480138802143951</v>
      </c>
      <c r="N75" s="11">
        <f ca="1">Data!N75/Data!N$12</f>
        <v>1.2435705419517649</v>
      </c>
      <c r="O75" s="11">
        <f ca="1">Data!P75/Data!$P$14</f>
        <v>1.0544751551404463</v>
      </c>
    </row>
    <row r="76" spans="1:15">
      <c r="A76" s="1">
        <f ca="1">Data!A76</f>
        <v>40154</v>
      </c>
      <c r="B76" s="13">
        <f ca="1">Data!B76/Data!B$55*B$54</f>
        <v>1.0014358705953561</v>
      </c>
      <c r="C76" s="11">
        <f ca="1">Data!C76/Data!$C$15</f>
        <v>1.053487792007489</v>
      </c>
      <c r="D76" s="11">
        <f ca="1">Data!D76/Data!D$55*D$54</f>
        <v>1.1081564438562665</v>
      </c>
      <c r="E76" s="11">
        <f ca="1">Data!E76/Data!E$22*E$21</f>
        <v>1.1095148421276255</v>
      </c>
      <c r="F76" s="11">
        <f ca="1">Data!F76/Data!$F$15</f>
        <v>1.052202844771815</v>
      </c>
      <c r="G76" s="11">
        <f ca="1">Data!G76/Data!G$55*G$54</f>
        <v>1.1156346953243175</v>
      </c>
      <c r="H76" s="11">
        <f ca="1">Data!H76/Data!H$55*H$54</f>
        <v>1.1627310641267883</v>
      </c>
      <c r="I76" s="11">
        <f ca="1">Data!I76/Data!I$55*I$54</f>
        <v>1.1896163838836016</v>
      </c>
      <c r="J76" s="11">
        <f ca="1">Data!J76/Data!J$55*J$54</f>
        <v>1.0956409119460437</v>
      </c>
      <c r="K76" s="11">
        <f ca="1">Data!K76/Data!K$55*K$54</f>
        <v>1.1759494794174168</v>
      </c>
      <c r="L76" s="11">
        <f ca="1">Data!L76/Data!L$55*L$54</f>
        <v>1.0859280760915349</v>
      </c>
      <c r="M76" s="11">
        <f ca="1">Data!M76/Data!M$12</f>
        <v>1.138766037570609</v>
      </c>
      <c r="N76" s="11">
        <f ca="1">Data!N76/Data!N$12</f>
        <v>1.2542848805864162</v>
      </c>
      <c r="O76" s="11">
        <f ca="1">Data!P76/Data!$P$14</f>
        <v>1.0582969242756459</v>
      </c>
    </row>
    <row r="77" spans="1:15">
      <c r="A77" s="1">
        <f ca="1">Data!A77</f>
        <v>40161</v>
      </c>
      <c r="B77" s="13">
        <f ca="1">Data!B77/Data!B$55*B$54</f>
        <v>1.0013782289723032</v>
      </c>
      <c r="C77" s="11">
        <f ca="1">Data!C77/Data!$C$15</f>
        <v>1.0436802558366716</v>
      </c>
      <c r="D77" s="11">
        <f ca="1">Data!D77/Data!D$55*D$54</f>
        <v>1.1023447753942297</v>
      </c>
      <c r="E77" s="11">
        <f ca="1">Data!E77/Data!E$22*E$21</f>
        <v>1.1026940745829852</v>
      </c>
      <c r="F77" s="11">
        <f ca="1">Data!F77/Data!$F$15</f>
        <v>1.0491390456012171</v>
      </c>
      <c r="G77" s="11">
        <f ca="1">Data!G77/Data!G$55*G$54</f>
        <v>1.1082792826449879</v>
      </c>
      <c r="H77" s="11">
        <f ca="1">Data!H77/Data!H$55*H$54</f>
        <v>1.149358937650683</v>
      </c>
      <c r="I77" s="11">
        <f ca="1">Data!I77/Data!I$55*I$54</f>
        <v>1.1759307940876951</v>
      </c>
      <c r="J77" s="11">
        <f ca="1">Data!J77/Data!J$55*J$54</f>
        <v>1.1221963826471577</v>
      </c>
      <c r="K77" s="11">
        <f ca="1">Data!K77/Data!K$55*K$54</f>
        <v>1.1846216656483957</v>
      </c>
      <c r="L77" s="11">
        <f ca="1">Data!L77/Data!L$55*L$54</f>
        <v>1.0868999038179263</v>
      </c>
      <c r="M77" s="11">
        <f ca="1">Data!M77/Data!M$12</f>
        <v>1.1305299417919057</v>
      </c>
      <c r="N77" s="11">
        <f ca="1">Data!N77/Data!N$12</f>
        <v>1.2466697213930007</v>
      </c>
      <c r="O77" s="11">
        <f ca="1">Data!P77/Data!$P$14</f>
        <v>1.0551448458082171</v>
      </c>
    </row>
    <row r="78" spans="1:15">
      <c r="A78" s="1">
        <f ca="1">Data!A78</f>
        <v>40176</v>
      </c>
      <c r="B78" s="13">
        <f ca="1">Data!B78/Data!B$55*B$54</f>
        <v>1.0012548489095809</v>
      </c>
      <c r="C78" s="11">
        <f ca="1">Data!C78/Data!$C$15</f>
        <v>1.0293083247289239</v>
      </c>
      <c r="D78" s="11">
        <f ca="1">Data!D78/Data!D$55*D$54</f>
        <v>1.1046679185735686</v>
      </c>
      <c r="E78" s="11">
        <f ca="1">Data!E78/Data!E$22*E$21</f>
        <v>1.0931538020823308</v>
      </c>
      <c r="F78" s="11">
        <f ca="1">Data!F78/Data!$F$15</f>
        <v>1.0327974583286543</v>
      </c>
      <c r="G78" s="11">
        <f ca="1">Data!G78/Data!G$55*G$54</f>
        <v>1.1168911434986182</v>
      </c>
      <c r="H78" s="11">
        <f ca="1">Data!H78/Data!H$55*H$54</f>
        <v>1.1747997328376503</v>
      </c>
      <c r="I78" s="11">
        <f ca="1">Data!I78/Data!I$55*I$54</f>
        <v>1.1971820586528261</v>
      </c>
      <c r="J78" s="11">
        <f ca="1">Data!J78/Data!J$55*J$54</f>
        <v>1.16688416436543</v>
      </c>
      <c r="K78" s="11">
        <f ca="1">Data!K78/Data!K$55*K$54</f>
        <v>1.2023886125824483</v>
      </c>
      <c r="L78" s="11">
        <f ca="1">Data!L78/Data!L$55*L$54</f>
        <v>1.1136238705233872</v>
      </c>
      <c r="M78" s="11">
        <f ca="1">Data!M78/Data!M$12</f>
        <v>1.1303908938172817</v>
      </c>
      <c r="N78" s="11">
        <f ca="1">Data!N78/Data!N$12</f>
        <v>1.2615996963510836</v>
      </c>
      <c r="O78" s="11">
        <f ca="1">Data!P78/Data!$P$14</f>
        <v>1.0588964419889642</v>
      </c>
    </row>
    <row r="79" spans="1:15">
      <c r="A79" s="1">
        <f ca="1">Data!A79</f>
        <v>40184</v>
      </c>
      <c r="B79" s="13">
        <f ca="1">Data!B79/Data!B$55*B$54</f>
        <v>1.0011890140792377</v>
      </c>
      <c r="C79" s="11">
        <f ca="1">Data!C79/Data!$C$15</f>
        <v>1.0419838869802944</v>
      </c>
      <c r="D79" s="11">
        <f ca="1">Data!D79/Data!D$55*D$54</f>
        <v>1.112362615883812</v>
      </c>
      <c r="E79" s="11">
        <f ca="1">Data!E79/Data!E$22*E$21</f>
        <v>1.0981435746871206</v>
      </c>
      <c r="F79" s="11">
        <f ca="1">Data!F79/Data!$F$15</f>
        <v>1.0387342524399588</v>
      </c>
      <c r="G79" s="11">
        <f ca="1">Data!G79/Data!G$55*G$54</f>
        <v>1.1335844279284539</v>
      </c>
      <c r="H79" s="11">
        <f ca="1">Data!H79/Data!H$55*H$54</f>
        <v>1.2013276083387914</v>
      </c>
      <c r="I79" s="11">
        <f ca="1">Data!I79/Data!I$55*I$54</f>
        <v>1.2233601355444834</v>
      </c>
      <c r="J79" s="11">
        <f ca="1">Data!J79/Data!J$55*J$54</f>
        <v>1.1724099900007467</v>
      </c>
      <c r="K79" s="11">
        <f ca="1">Data!K79/Data!K$55*K$54</f>
        <v>1.252113823236108</v>
      </c>
      <c r="L79" s="11">
        <f ca="1">Data!L79/Data!L$55*L$54</f>
        <v>1.1342110690792624</v>
      </c>
      <c r="M79" s="11">
        <f ca="1">Data!M79/Data!M$12</f>
        <v>1.1374639032226097</v>
      </c>
      <c r="N79" s="11">
        <f ca="1">Data!N79/Data!N$12</f>
        <v>1.2787534664874862</v>
      </c>
      <c r="O79" s="11">
        <f ca="1">Data!P79/Data!$P$14</f>
        <v>1.0673573232628111</v>
      </c>
    </row>
    <row r="80" spans="1:15">
      <c r="A80" s="1">
        <f ca="1">Data!A80</f>
        <v>40197</v>
      </c>
      <c r="B80" s="13">
        <f ca="1">Data!B80/Data!B$55*B$54</f>
        <v>1.0017529959128215</v>
      </c>
      <c r="C80" s="11">
        <f ca="1">Data!C80/Data!$C$15</f>
        <v>1.0501179110514407</v>
      </c>
      <c r="D80" s="11">
        <f ca="1">Data!D80/Data!D$55*D$54</f>
        <v>1.1382722037152748</v>
      </c>
      <c r="E80" s="11">
        <f ca="1">Data!E80/Data!E$22*E$21</f>
        <v>1.1210272747108854</v>
      </c>
      <c r="F80" s="11">
        <f ca="1">Data!F80/Data!$F$15</f>
        <v>1.0620372127874611</v>
      </c>
      <c r="G80" s="11">
        <f ca="1">Data!G80/Data!G$55*G$54</f>
        <v>1.1371078273918283</v>
      </c>
      <c r="H80" s="11">
        <f ca="1">Data!H80/Data!H$55*H$54</f>
        <v>1.1971073825331286</v>
      </c>
      <c r="I80" s="11">
        <f ca="1">Data!I80/Data!I$55*I$54</f>
        <v>1.1989208303820238</v>
      </c>
      <c r="J80" s="11">
        <f ca="1">Data!J80/Data!J$55*J$54</f>
        <v>1.1624816550042896</v>
      </c>
      <c r="K80" s="11">
        <f ca="1">Data!K80/Data!K$55*K$54</f>
        <v>1.2336334611001771</v>
      </c>
      <c r="L80" s="11">
        <f ca="1">Data!L80/Data!L$55*L$54</f>
        <v>1.1247934105253787</v>
      </c>
      <c r="M80" s="11">
        <f ca="1">Data!M80/Data!M$12</f>
        <v>1.1577618346343155</v>
      </c>
      <c r="N80" s="11">
        <f ca="1">Data!N80/Data!N$12</f>
        <v>1.2926199863449173</v>
      </c>
      <c r="O80" s="11">
        <f ca="1">Data!P80/Data!$P$14</f>
        <v>1.0726277575607255</v>
      </c>
    </row>
    <row r="81" spans="1:15">
      <c r="A81" s="1">
        <f ca="1">Data!A81</f>
        <v>40212</v>
      </c>
      <c r="B81" s="13">
        <f ca="1">Data!B81/Data!B$55*B$54</f>
        <v>1.0016295194594256</v>
      </c>
      <c r="C81" s="11">
        <f ca="1">Data!C81/Data!$C$15</f>
        <v>1.0335000551543478</v>
      </c>
      <c r="D81" s="11">
        <f ca="1">Data!D81/Data!D$55*D$54</f>
        <v>1.1336081349593794</v>
      </c>
      <c r="E81" s="11">
        <f ca="1">Data!E81/Data!E$22*E$21</f>
        <v>1.1284450877710599</v>
      </c>
      <c r="F81" s="11">
        <f ca="1">Data!F81/Data!$F$15</f>
        <v>1.0456986068309901</v>
      </c>
      <c r="G81" s="11">
        <f ca="1">Data!G81/Data!G$55*G$54</f>
        <v>1.1070859761350083</v>
      </c>
      <c r="H81" s="11">
        <f ca="1">Data!H81/Data!H$55*H$54</f>
        <v>1.1498990157685529</v>
      </c>
      <c r="I81" s="11">
        <f ca="1">Data!I81/Data!I$55*I$54</f>
        <v>1.1579377526316663</v>
      </c>
      <c r="J81" s="11">
        <f ca="1">Data!J81/Data!J$55*J$54</f>
        <v>1.1427328644706332</v>
      </c>
      <c r="K81" s="11">
        <f ca="1">Data!K81/Data!K$55*K$54</f>
        <v>1.1579173541709153</v>
      </c>
      <c r="L81" s="11">
        <f ca="1">Data!L81/Data!L$55*L$54</f>
        <v>1.0895432752337109</v>
      </c>
      <c r="M81" s="11">
        <f ca="1">Data!M81/Data!M$12</f>
        <v>1.1525148861996037</v>
      </c>
      <c r="N81" s="11">
        <f ca="1">Data!N81/Data!N$12</f>
        <v>1.2644572332614104</v>
      </c>
      <c r="O81" s="11">
        <f ca="1">Data!P81/Data!$P$14</f>
        <v>1.0594967802101016</v>
      </c>
    </row>
    <row r="82" spans="1:15">
      <c r="A82" s="1">
        <f ca="1">Data!A82</f>
        <v>40239</v>
      </c>
      <c r="B82" s="13">
        <f ca="1">Data!B82/Data!B$55*B$54</f>
        <v>1.0020779288748813</v>
      </c>
      <c r="C82" s="11">
        <f ca="1">Data!C82/Data!$C$15</f>
        <v>1.022030932148227</v>
      </c>
      <c r="D82" s="11">
        <f ca="1">Data!D82/Data!D$55*D$54</f>
        <v>1.1291415778297209</v>
      </c>
      <c r="E82" s="11">
        <f ca="1">Data!E82/Data!E$22*E$21</f>
        <v>1.1186739687428415</v>
      </c>
      <c r="F82" s="11">
        <f ca="1">Data!F82/Data!$F$15</f>
        <v>1.0202600303895488</v>
      </c>
      <c r="G82" s="11">
        <f ca="1">Data!G82/Data!G$55*G$54</f>
        <v>1.1170415483619449</v>
      </c>
      <c r="H82" s="11">
        <f ca="1">Data!H82/Data!H$55*H$54</f>
        <v>1.1782825442900677</v>
      </c>
      <c r="I82" s="11">
        <f ca="1">Data!I82/Data!I$55*I$54</f>
        <v>1.182954308953466</v>
      </c>
      <c r="J82" s="11">
        <f ca="1">Data!J82/Data!J$55*J$54</f>
        <v>1.2530867018018994</v>
      </c>
      <c r="K82" s="11">
        <f ca="1">Data!K82/Data!K$55*K$54</f>
        <v>1.2716360795157879</v>
      </c>
      <c r="L82" s="11">
        <f ca="1">Data!L82/Data!L$55*L$54</f>
        <v>1.142991208644633</v>
      </c>
      <c r="M82" s="11">
        <f ca="1">Data!M82/Data!M$12</f>
        <v>1.1328676378514706</v>
      </c>
      <c r="N82" s="11">
        <f ca="1">Data!N82/Data!N$12</f>
        <v>1.2814058352111921</v>
      </c>
      <c r="O82" s="11">
        <f ca="1">Data!P82/Data!$P$14</f>
        <v>1.0664190921073164</v>
      </c>
    </row>
    <row r="83" spans="1:15">
      <c r="A83" s="1">
        <f ca="1">Data!A83</f>
        <v>40245</v>
      </c>
      <c r="B83" s="13">
        <f ca="1">Data!B83/Data!B$55*B$54</f>
        <v>1.0020285768497925</v>
      </c>
      <c r="C83" s="11">
        <f ca="1">Data!C83/Data!$C$15</f>
        <v>1.0369663319973723</v>
      </c>
      <c r="D83" s="11">
        <f ca="1">Data!D83/Data!D$55*D$54</f>
        <v>1.1394788663836026</v>
      </c>
      <c r="E83" s="11">
        <f ca="1">Data!E83/Data!E$22*E$21</f>
        <v>1.1257480031612481</v>
      </c>
      <c r="F83" s="11">
        <f ca="1">Data!F83/Data!$F$15</f>
        <v>1.0298111733764497</v>
      </c>
      <c r="G83" s="11">
        <f ca="1">Data!G83/Data!G$55*G$54</f>
        <v>1.141759736301422</v>
      </c>
      <c r="H83" s="11">
        <f ca="1">Data!H83/Data!H$55*H$54</f>
        <v>1.2191363380716294</v>
      </c>
      <c r="I83" s="11">
        <f ca="1">Data!I83/Data!I$55*I$54</f>
        <v>1.2149715708247104</v>
      </c>
      <c r="J83" s="11">
        <f ca="1">Data!J83/Data!J$55*J$54</f>
        <v>1.2600252346417826</v>
      </c>
      <c r="K83" s="11">
        <f ca="1">Data!K83/Data!K$55*K$54</f>
        <v>1.286857314650335</v>
      </c>
      <c r="L83" s="11">
        <f ca="1">Data!L83/Data!L$55*L$54</f>
        <v>1.1677145060040295</v>
      </c>
      <c r="M83" s="11">
        <f ca="1">Data!M83/Data!M$12</f>
        <v>1.1460787318824714</v>
      </c>
      <c r="N83" s="11">
        <f ca="1">Data!N83/Data!N$12</f>
        <v>1.3050315218122277</v>
      </c>
      <c r="O83" s="11">
        <f ca="1">Data!P83/Data!$P$14</f>
        <v>1.077219983538269</v>
      </c>
    </row>
    <row r="84" spans="1:15">
      <c r="A84" s="1">
        <f ca="1">Data!A84</f>
        <v>40254</v>
      </c>
      <c r="B84" s="13">
        <f ca="1">Data!B84/Data!B$55*B$54</f>
        <v>1.0019544524214852</v>
      </c>
      <c r="C84" s="11">
        <f ca="1">Data!C84/Data!$C$15</f>
        <v>1.0196578045389544</v>
      </c>
      <c r="D84" s="11">
        <f ca="1">Data!D84/Data!D$55*D$54</f>
        <v>1.1445239865084436</v>
      </c>
      <c r="E84" s="11">
        <f ca="1">Data!E84/Data!E$22*E$21</f>
        <v>1.1296815283449544</v>
      </c>
      <c r="F84" s="11">
        <f ca="1">Data!F84/Data!$F$15</f>
        <v>1.0273346934759859</v>
      </c>
      <c r="G84" s="11">
        <f ca="1">Data!G84/Data!G$55*G$54</f>
        <v>1.1467753601163562</v>
      </c>
      <c r="H84" s="11">
        <f ca="1">Data!H84/Data!H$55*H$54</f>
        <v>1.2302944904683901</v>
      </c>
      <c r="I84" s="11">
        <f ca="1">Data!I84/Data!I$55*I$54</f>
        <v>1.2401513014863841</v>
      </c>
      <c r="J84" s="11">
        <f ca="1">Data!J84/Data!J$55*J$54</f>
        <v>1.2823305971226127</v>
      </c>
      <c r="K84" s="11">
        <f ca="1">Data!K84/Data!K$55*K$54</f>
        <v>1.2989870839100783</v>
      </c>
      <c r="L84" s="11">
        <f ca="1">Data!L84/Data!L$55*L$54</f>
        <v>1.1841448734315532</v>
      </c>
      <c r="M84" s="11">
        <f ca="1">Data!M84/Data!M$12</f>
        <v>1.1480346221774604</v>
      </c>
      <c r="N84" s="11">
        <f ca="1">Data!N84/Data!N$12</f>
        <v>1.3157014073397779</v>
      </c>
      <c r="O84" s="11">
        <f ca="1">Data!P84/Data!$P$14</f>
        <v>1.0804134390428721</v>
      </c>
    </row>
    <row r="85" spans="1:15">
      <c r="A85" s="1">
        <f ca="1">Data!A85</f>
        <v>40266</v>
      </c>
      <c r="B85" s="13">
        <f ca="1">Data!B85/Data!B$55*B$54</f>
        <v>1.0018556519806336</v>
      </c>
      <c r="C85" s="11">
        <f ca="1">Data!C85/Data!$C$15</f>
        <v>1.0360381489207138</v>
      </c>
      <c r="D85" s="11">
        <f ca="1">Data!D85/Data!D$55*D$54</f>
        <v>1.1547336228537288</v>
      </c>
      <c r="E85" s="11">
        <f ca="1">Data!E85/Data!E$22*E$21</f>
        <v>1.1376615108265706</v>
      </c>
      <c r="F85" s="11">
        <f ca="1">Data!F85/Data!$F$15</f>
        <v>1.0368341603172915</v>
      </c>
      <c r="G85" s="11">
        <f ca="1">Data!G85/Data!G$55*G$54</f>
        <v>1.1619608121427776</v>
      </c>
      <c r="H85" s="11">
        <f ca="1">Data!H85/Data!H$55*H$54</f>
        <v>1.2557387476945743</v>
      </c>
      <c r="I85" s="11">
        <f ca="1">Data!I85/Data!I$55*I$54</f>
        <v>1.2555774175742833</v>
      </c>
      <c r="J85" s="11">
        <f ca="1">Data!J85/Data!J$55*J$54</f>
        <v>1.3255971097744725</v>
      </c>
      <c r="K85" s="11">
        <f ca="1">Data!K85/Data!K$55*K$54</f>
        <v>1.3516874241466281</v>
      </c>
      <c r="L85" s="11">
        <f ca="1">Data!L85/Data!L$55*L$54</f>
        <v>1.2098348154361336</v>
      </c>
      <c r="M85" s="11">
        <f ca="1">Data!M85/Data!M$12</f>
        <v>1.1520032511106553</v>
      </c>
      <c r="N85" s="11">
        <f ca="1">Data!N85/Data!N$12</f>
        <v>1.332797046489971</v>
      </c>
      <c r="O85" s="11">
        <f ca="1">Data!P85/Data!$P$14</f>
        <v>1.0897732452404882</v>
      </c>
    </row>
    <row r="86" spans="1:15">
      <c r="A86" s="1">
        <f ca="1">Data!A86</f>
        <v>40284</v>
      </c>
      <c r="B86" s="13">
        <f ca="1">Data!B86/Data!B$55*B$54</f>
        <v>1.0023778966523746</v>
      </c>
      <c r="C86" s="11">
        <f ca="1">Data!C86/Data!$C$15</f>
        <v>1.0531121461798907</v>
      </c>
      <c r="D86" s="11">
        <f ca="1">Data!D86/Data!D$55*D$54</f>
        <v>1.1678621126851374</v>
      </c>
      <c r="E86" s="11">
        <f ca="1">Data!E86/Data!E$22*E$21</f>
        <v>1.1501388486797199</v>
      </c>
      <c r="F86" s="11">
        <f ca="1">Data!F86/Data!$F$15</f>
        <v>1.0462799634689401</v>
      </c>
      <c r="G86" s="11">
        <f ca="1">Data!G86/Data!G$55*G$54</f>
        <v>1.1799987538884567</v>
      </c>
      <c r="H86" s="11">
        <f ca="1">Data!H86/Data!H$55*H$54</f>
        <v>1.280090731547759</v>
      </c>
      <c r="I86" s="11">
        <f ca="1">Data!I86/Data!I$55*I$54</f>
        <v>1.2515050773286038</v>
      </c>
      <c r="J86" s="11">
        <f ca="1">Data!J86/Data!J$55*J$54</f>
        <v>1.3198024416771956</v>
      </c>
      <c r="K86" s="11">
        <f ca="1">Data!K86/Data!K$55*K$54</f>
        <v>1.3615263949523806</v>
      </c>
      <c r="L86" s="11">
        <f ca="1">Data!L86/Data!L$55*L$54</f>
        <v>1.2179152390385024</v>
      </c>
      <c r="M86" s="11">
        <f ca="1">Data!M86/Data!M$12</f>
        <v>1.1599942844368443</v>
      </c>
      <c r="N86" s="11">
        <f ca="1">Data!N86/Data!N$12</f>
        <v>1.3379821024951868</v>
      </c>
      <c r="O86" s="11">
        <f ca="1">Data!P86/Data!$P$14</f>
        <v>1.0968377784930523</v>
      </c>
    </row>
    <row r="87" spans="1:15">
      <c r="A87" s="1">
        <f ca="1">Data!A87</f>
        <v>40290</v>
      </c>
      <c r="B87" s="13">
        <f ca="1">Data!B87/Data!B$55*B$54</f>
        <v>1.0023284482366117</v>
      </c>
      <c r="C87" s="11">
        <f ca="1">Data!C87/Data!$C$15</f>
        <v>1.0493149432506481</v>
      </c>
      <c r="D87" s="11">
        <f ca="1">Data!D87/Data!D$55*D$54</f>
        <v>1.1707854117705663</v>
      </c>
      <c r="E87" s="11">
        <f ca="1">Data!E87/Data!E$22*E$21</f>
        <v>1.1510456271261222</v>
      </c>
      <c r="F87" s="11">
        <f ca="1">Data!F87/Data!$F$15</f>
        <v>1.0522266953005512</v>
      </c>
      <c r="G87" s="11">
        <f ca="1">Data!G87/Data!G$55*G$54</f>
        <v>1.1748419481499279</v>
      </c>
      <c r="H87" s="11">
        <f ca="1">Data!H87/Data!H$55*H$54</f>
        <v>1.2657146136986901</v>
      </c>
      <c r="I87" s="11">
        <f ca="1">Data!I87/Data!I$55*I$54</f>
        <v>1.2349262134848189</v>
      </c>
      <c r="J87" s="11">
        <f ca="1">Data!J87/Data!J$55*J$54</f>
        <v>1.319737371527167</v>
      </c>
      <c r="K87" s="11">
        <f ca="1">Data!K87/Data!K$55*K$54</f>
        <v>1.3496737797998413</v>
      </c>
      <c r="L87" s="11">
        <f ca="1">Data!L87/Data!L$55*L$54</f>
        <v>1.2085649605403157</v>
      </c>
      <c r="M87" s="11">
        <f ca="1">Data!M87/Data!M$12</f>
        <v>1.1619778306825872</v>
      </c>
      <c r="N87" s="11">
        <f ca="1">Data!N87/Data!N$12</f>
        <v>1.3325343172287702</v>
      </c>
      <c r="O87" s="11">
        <f ca="1">Data!P87/Data!$P$14</f>
        <v>1.0948933312484619</v>
      </c>
    </row>
    <row r="88" spans="1:15">
      <c r="A88" s="1">
        <f ca="1">Data!A88</f>
        <v>40296</v>
      </c>
      <c r="B88" s="13">
        <f ca="1">Data!B88/Data!B$55*B$54</f>
        <v>1.0022790239185173</v>
      </c>
      <c r="C88" s="11">
        <f ca="1">Data!C88/Data!$C$15</f>
        <v>1.0342851350585878</v>
      </c>
      <c r="D88" s="11">
        <f ca="1">Data!D88/Data!D$55*D$54</f>
        <v>1.1741428633209168</v>
      </c>
      <c r="E88" s="11">
        <f ca="1">Data!E88/Data!E$22*E$21</f>
        <v>1.153492444621451</v>
      </c>
      <c r="F88" s="11">
        <f ca="1">Data!F88/Data!$F$15</f>
        <v>1.0413776860415775</v>
      </c>
      <c r="G88" s="11">
        <f ca="1">Data!G88/Data!G$55*G$54</f>
        <v>1.164587694567045</v>
      </c>
      <c r="H88" s="11">
        <f ca="1">Data!H88/Data!H$55*H$54</f>
        <v>1.256452382165947</v>
      </c>
      <c r="I88" s="11">
        <f ca="1">Data!I88/Data!I$55*I$54</f>
        <v>1.2144611465758</v>
      </c>
      <c r="J88" s="11">
        <f ca="1">Data!J88/Data!J$55*J$54</f>
        <v>1.3294689335337517</v>
      </c>
      <c r="K88" s="11">
        <f ca="1">Data!K88/Data!K$55*K$54</f>
        <v>1.3430615799642844</v>
      </c>
      <c r="L88" s="11">
        <f ca="1">Data!L88/Data!L$55*L$54</f>
        <v>1.2054084640849962</v>
      </c>
      <c r="M88" s="11">
        <f ca="1">Data!M88/Data!M$12</f>
        <v>1.1660010032964356</v>
      </c>
      <c r="N88" s="11">
        <f ca="1">Data!N88/Data!N$12</f>
        <v>1.3303156512551164</v>
      </c>
      <c r="O88" s="11">
        <f ca="1">Data!P88/Data!$P$14</f>
        <v>1.0918944923842417</v>
      </c>
    </row>
    <row r="89" spans="1:15">
      <c r="A89" s="1">
        <f ca="1">Data!A89</f>
        <v>40296</v>
      </c>
      <c r="B89" s="12">
        <f ca="1">Data!B89/Data!B$89*B$88</f>
        <v>1.0022790239185173</v>
      </c>
      <c r="C89" s="11">
        <f ca="1">Data!C89/Data!$C$15</f>
        <v>1.0342851350585878</v>
      </c>
      <c r="D89" s="10">
        <f ca="1">Data!D89/Data!D$89*D$88</f>
        <v>1.1741428633209168</v>
      </c>
      <c r="E89" s="10">
        <f ca="1">Data!E89/Data!E$89*E$88</f>
        <v>1.153492444621451</v>
      </c>
      <c r="F89" s="11">
        <f ca="1">Data!F89/Data!$F$15</f>
        <v>1.0413776860415775</v>
      </c>
      <c r="G89" s="11">
        <f ca="1">Data!G89/Data!G$55*G$54</f>
        <v>1.164587694567045</v>
      </c>
      <c r="H89" s="10">
        <f ca="1">Data!H89/Data!H$89*H$88</f>
        <v>1.256452382165947</v>
      </c>
      <c r="I89" s="10">
        <f ca="1">Data!I89/Data!I$89*I$88</f>
        <v>1.2144611465758</v>
      </c>
      <c r="J89" s="10">
        <f ca="1">Data!J89/Data!J$89*J$88</f>
        <v>1.3294689335337517</v>
      </c>
      <c r="K89" s="10">
        <f ca="1">Data!K89/Data!K$89*K$88</f>
        <v>1.3430615799642844</v>
      </c>
      <c r="L89" s="11">
        <f ca="1">Data!L89/Data!L$55*L$54</f>
        <v>1.2054084640849962</v>
      </c>
      <c r="M89" s="11">
        <f ca="1">Data!M89/Data!M$12</f>
        <v>1.1660010032964356</v>
      </c>
      <c r="N89" s="11">
        <f ca="1">Data!N89/Data!N$12</f>
        <v>1.3303156512551164</v>
      </c>
      <c r="O89" s="11">
        <f ca="1">Data!P89/Data!$P$14</f>
        <v>1.0918944923842417</v>
      </c>
    </row>
    <row r="90" spans="1:15">
      <c r="A90" s="1">
        <f ca="1">Data!A90</f>
        <v>40297</v>
      </c>
      <c r="B90" s="13">
        <f ca="1">Data!B90/Data!B$89*B$88</f>
        <v>1.0022708307112274</v>
      </c>
      <c r="C90" s="11">
        <f ca="1">Data!C90/Data!$C$15</f>
        <v>1.0395183385721682</v>
      </c>
      <c r="D90" s="11">
        <f ca="1">Data!D90/Data!D$89*D$88</f>
        <v>1.1732510899818864</v>
      </c>
      <c r="E90" s="11">
        <f ca="1">Data!E90/Data!E$89*E$88</f>
        <v>1.15449828883443</v>
      </c>
      <c r="F90" s="11">
        <f ca="1">Data!F90/Data!$F$15</f>
        <v>1.040169259252266</v>
      </c>
      <c r="G90" s="11">
        <f ca="1">Data!G90/Data!G$55*G$54</f>
        <v>1.1587514656015698</v>
      </c>
      <c r="H90" s="11">
        <f ca="1">Data!H90/Data!H$89*H$88</f>
        <v>1.2451964823126083</v>
      </c>
      <c r="I90" s="11">
        <f ca="1">Data!I90/Data!I$89*I$88</f>
        <v>1.2008499145642848</v>
      </c>
      <c r="J90" s="11">
        <f ca="1">Data!J90/Data!J$89*J$88</f>
        <v>1.3056678770911552</v>
      </c>
      <c r="K90" s="11">
        <f ca="1">Data!K90/Data!K$89*K$88</f>
        <v>1.33606691606558</v>
      </c>
      <c r="L90" s="11">
        <f ca="1">Data!L90/Data!L$55*L$54</f>
        <v>1.1909528505975</v>
      </c>
      <c r="M90" s="11">
        <f ca="1">Data!M90/Data!M$12</f>
        <v>1.1639513900572247</v>
      </c>
      <c r="N90" s="11">
        <f ca="1">Data!N90/Data!N$12</f>
        <v>1.3227705911921295</v>
      </c>
      <c r="O90" s="11">
        <f ca="1">Data!P90/Data!$P$14</f>
        <v>1.0887334274026013</v>
      </c>
    </row>
    <row r="91" spans="1:15">
      <c r="A91" s="1">
        <f ca="1">Data!A91</f>
        <v>40298</v>
      </c>
      <c r="B91" s="13">
        <f ca="1">Data!B91/Data!B$89*B$88</f>
        <v>1.0022625170155945</v>
      </c>
      <c r="C91" s="11">
        <f ca="1">Data!C91/Data!$C$15</f>
        <v>1.0417573069572987</v>
      </c>
      <c r="D91" s="11">
        <f ca="1">Data!D91/Data!D$89*D$88</f>
        <v>1.1719241385443513</v>
      </c>
      <c r="E91" s="11">
        <f ca="1">Data!E91/Data!E$89*E$88</f>
        <v>1.152426118985048</v>
      </c>
      <c r="F91" s="11">
        <f ca="1">Data!F91/Data!$F$15</f>
        <v>1.0425602747580911</v>
      </c>
      <c r="G91" s="11">
        <f ca="1">Data!G91/Data!G$55*G$54</f>
        <v>1.1587420061762035</v>
      </c>
      <c r="H91" s="11">
        <f ca="1">Data!H91/Data!H$89*H$88</f>
        <v>1.2431407097030602</v>
      </c>
      <c r="I91" s="11">
        <f ca="1">Data!I91/Data!I$89*I$88</f>
        <v>1.1959823317615563</v>
      </c>
      <c r="J91" s="11">
        <f ca="1">Data!J91/Data!J$89*J$88</f>
        <v>1.3112538239080553</v>
      </c>
      <c r="K91" s="11">
        <f ca="1">Data!K91/Data!K$89*K$88</f>
        <v>1.3295073414115464</v>
      </c>
      <c r="L91" s="11">
        <f ca="1">Data!L91/Data!L$55*L$54</f>
        <v>1.1919739175953619</v>
      </c>
      <c r="M91" s="11">
        <f ca="1">Data!M91/Data!M$12</f>
        <v>1.1659817977750788</v>
      </c>
      <c r="N91" s="11">
        <f ca="1">Data!N91/Data!N$12</f>
        <v>1.3227597628711691</v>
      </c>
      <c r="O91" s="11">
        <f ca="1">Data!P91/Data!$P$14</f>
        <v>1.088550610446096</v>
      </c>
    </row>
    <row r="92" spans="1:15">
      <c r="A92" s="1">
        <f ca="1">Data!A92</f>
        <v>40302</v>
      </c>
      <c r="B92" s="13">
        <f ca="1">Data!B92/Data!B$89*B$88</f>
        <v>1.0022296236980917</v>
      </c>
      <c r="C92" s="11">
        <f ca="1">Data!C92/Data!$C$15</f>
        <v>1.0409742145971197</v>
      </c>
      <c r="D92" s="11">
        <f ca="1">Data!D92/Data!D$89*D$88</f>
        <v>1.1727115602765152</v>
      </c>
      <c r="E92" s="11">
        <f ca="1">Data!E92/Data!E$89*E$88</f>
        <v>1.1523465668425263</v>
      </c>
      <c r="F92" s="11">
        <f ca="1">Data!F92/Data!$F$15</f>
        <v>1.0539230641569286</v>
      </c>
      <c r="G92" s="11">
        <f ca="1">Data!G92/Data!G$55*G$54</f>
        <v>1.159432071256687</v>
      </c>
      <c r="H92" s="11">
        <f ca="1">Data!H92/Data!H$89*H$88</f>
        <v>1.2359442948672801</v>
      </c>
      <c r="I92" s="11">
        <f ca="1">Data!I92/Data!I$89*I$88</f>
        <v>1.2046863203144764</v>
      </c>
      <c r="J92" s="11">
        <f ca="1">Data!J92/Data!J$89*J$88</f>
        <v>1.3252058549005781</v>
      </c>
      <c r="K92" s="11">
        <f ca="1">Data!K92/Data!K$89*K$88</f>
        <v>1.3416853080827034</v>
      </c>
      <c r="L92" s="11">
        <f ca="1">Data!L92/Data!L$55*L$54</f>
        <v>1.1939979108068599</v>
      </c>
      <c r="M92" s="11">
        <f ca="1">Data!M92/Data!M$12</f>
        <v>1.1720638022783894</v>
      </c>
      <c r="N92" s="11">
        <f ca="1">Data!N92/Data!N$12</f>
        <v>1.3248690058119585</v>
      </c>
      <c r="O92" s="11">
        <f ca="1">Data!P92/Data!$P$14</f>
        <v>1.0902828196680883</v>
      </c>
    </row>
    <row r="93" spans="1:15">
      <c r="A93" s="1">
        <f ca="1">Data!A93</f>
        <v>40304</v>
      </c>
      <c r="B93" s="13">
        <f ca="1">Data!B93/Data!B$89*B$88</f>
        <v>1.0022131167951687</v>
      </c>
      <c r="C93" s="11">
        <f ca="1">Data!C93/Data!$C$15</f>
        <v>1.0604282958697839</v>
      </c>
      <c r="D93" s="11">
        <f ca="1">Data!D93/Data!D$89*D$88</f>
        <v>1.1809402996511744</v>
      </c>
      <c r="E93" s="11">
        <f ca="1">Data!E93/Data!E$89*E$88</f>
        <v>1.1646199367760866</v>
      </c>
      <c r="F93" s="11">
        <f ca="1">Data!F93/Data!$F$15</f>
        <v>1.0617033053851512</v>
      </c>
      <c r="G93" s="11">
        <f ca="1">Data!G93/Data!G$55*G$54</f>
        <v>1.1361084391018612</v>
      </c>
      <c r="H93" s="11">
        <f ca="1">Data!H93/Data!H$89*H$88</f>
        <v>1.1858333241315917</v>
      </c>
      <c r="I93" s="11">
        <f ca="1">Data!I93/Data!I$89*I$88</f>
        <v>1.1220884282423567</v>
      </c>
      <c r="J93" s="11">
        <f ca="1">Data!J93/Data!J$89*J$88</f>
        <v>1.3055923709162847</v>
      </c>
      <c r="K93" s="11">
        <f ca="1">Data!K93/Data!K$89*K$88</f>
        <v>1.3028188462853014</v>
      </c>
      <c r="L93" s="11">
        <f ca="1">Data!L93/Data!L$55*L$54</f>
        <v>1.1557960107675658</v>
      </c>
      <c r="M93" s="11">
        <f ca="1">Data!M93/Data!M$12</f>
        <v>1.1802054068920165</v>
      </c>
      <c r="N93" s="11">
        <f ca="1">Data!N93/Data!N$12</f>
        <v>1.3054749130599808</v>
      </c>
      <c r="O93" s="11">
        <f ca="1">Data!P93/Data!$P$14</f>
        <v>1.0823433906493209</v>
      </c>
    </row>
    <row r="94" spans="1:15">
      <c r="A94" s="1">
        <f ca="1">Data!A94</f>
        <v>40371</v>
      </c>
      <c r="B94" s="13">
        <f ca="1">Data!B94/Data!B$89*B$88</f>
        <v>1.0030013515318175</v>
      </c>
      <c r="C94" s="11">
        <f ca="1">Data!C94/Data!$C$15</f>
        <v>1.0688256695290614</v>
      </c>
      <c r="D94" s="11">
        <f ca="1">Data!D94/Data!D$89*D$88</f>
        <v>1.1717063216531627</v>
      </c>
      <c r="E94" s="11">
        <f ca="1">Data!E94/Data!E$89*E$88</f>
        <v>1.1663488336817105</v>
      </c>
      <c r="F94" s="11">
        <f ca="1">Data!F94/Data!$F$15</f>
        <v>1.063516939341149</v>
      </c>
      <c r="G94" s="11">
        <f ca="1">Data!G94/Data!G$55*G$54</f>
        <v>1.1136465605979204</v>
      </c>
      <c r="H94" s="11">
        <f ca="1">Data!H94/Data!H$89*H$88</f>
        <v>1.1412467882706787</v>
      </c>
      <c r="I94" s="11">
        <f ca="1">Data!I94/Data!I$89*I$88</f>
        <v>1.1302097102360034</v>
      </c>
      <c r="J94" s="11">
        <f ca="1">Data!J94/Data!J$89*J$88</f>
        <v>1.1845952358102234</v>
      </c>
      <c r="K94" s="11">
        <f ca="1">Data!K94/Data!K$89*K$88</f>
        <v>1.2680766679530098</v>
      </c>
      <c r="L94" s="11">
        <f ca="1">Data!L94/Data!L$55*L$54</f>
        <v>1.1004951258249906</v>
      </c>
      <c r="M94" s="11">
        <f ca="1">Data!M94/Data!M$12</f>
        <v>1.1928088382272843</v>
      </c>
      <c r="N94" s="11">
        <f ca="1">Data!N94/Data!N$12</f>
        <v>1.2983025752026889</v>
      </c>
      <c r="O94" s="11">
        <f ca="1">Data!P94/Data!$P$14</f>
        <v>1.0726771052452875</v>
      </c>
    </row>
    <row r="95" spans="1:15">
      <c r="A95" s="1">
        <f ca="1">Data!A95</f>
        <v>40400</v>
      </c>
      <c r="B95" s="13">
        <f ca="1">Data!B95/Data!B$89*B$88</f>
        <v>1.0027623026602934</v>
      </c>
      <c r="C95" s="11">
        <f ca="1">Data!C95/Data!$C$15</f>
        <v>1.0670746432109968</v>
      </c>
      <c r="D95" s="11">
        <f ca="1">Data!D95/Data!D$89*D$88</f>
        <v>1.1928286362081291</v>
      </c>
      <c r="E95" s="11">
        <f ca="1">Data!E95/Data!E$89*E$88</f>
        <v>1.1918872509419087</v>
      </c>
      <c r="F95" s="11">
        <f ca="1">Data!F95/Data!$F$15</f>
        <v>1.0668589946803384</v>
      </c>
      <c r="G95" s="11">
        <f ca="1">Data!G95/Data!G$55*G$54</f>
        <v>1.1526770956024941</v>
      </c>
      <c r="H95" s="11">
        <f ca="1">Data!H95/Data!H$89*H$88</f>
        <v>1.2083911305280002</v>
      </c>
      <c r="I95" s="11">
        <f ca="1">Data!I95/Data!I$89*I$88</f>
        <v>1.1639166914932542</v>
      </c>
      <c r="J95" s="11">
        <f ca="1">Data!J95/Data!J$89*J$88</f>
        <v>1.1787208554053188</v>
      </c>
      <c r="K95" s="11">
        <f ca="1">Data!K95/Data!K$89*K$88</f>
        <v>1.2978666846740803</v>
      </c>
      <c r="L95" s="11">
        <f ca="1">Data!L95/Data!L$55*L$54</f>
        <v>1.1291057340899531</v>
      </c>
      <c r="M95" s="11">
        <f ca="1">Data!M95/Data!M$12</f>
        <v>1.208832388805793</v>
      </c>
      <c r="N95" s="11">
        <f ca="1">Data!N95/Data!N$12</f>
        <v>1.3334809404453742</v>
      </c>
      <c r="O95" s="11">
        <f ca="1">Data!P95/Data!$P$14</f>
        <v>1.0900598759720381</v>
      </c>
    </row>
    <row r="96" spans="1:15">
      <c r="A96" s="1">
        <f ca="1">Data!A96</f>
        <v>40407</v>
      </c>
      <c r="B96" s="13">
        <f ca="1">Data!B96/Data!B$89*B$88</f>
        <v>1.0033745039285464</v>
      </c>
      <c r="C96" s="11">
        <f ca="1">Data!C96/Data!$C$15</f>
        <v>1.0737478223970378</v>
      </c>
      <c r="D96" s="11">
        <f ca="1">Data!D96/Data!D$89*D$88</f>
        <v>1.2048454756172078</v>
      </c>
      <c r="E96" s="11">
        <f ca="1">Data!E96/Data!E$89*E$88</f>
        <v>1.1984012637079777</v>
      </c>
      <c r="F96" s="11">
        <f ca="1">Data!F96/Data!$F$15</f>
        <v>1.0859761872346008</v>
      </c>
      <c r="G96" s="11">
        <f ca="1">Data!G96/Data!G$55*G$54</f>
        <v>1.1416958851801984</v>
      </c>
      <c r="H96" s="11">
        <f ca="1">Data!H96/Data!H$89*H$88</f>
        <v>1.1725725011678807</v>
      </c>
      <c r="I96" s="11">
        <f ca="1">Data!I96/Data!I$89*I$88</f>
        <v>1.1114334405027586</v>
      </c>
      <c r="J96" s="11">
        <f ca="1">Data!J96/Data!J$89*J$88</f>
        <v>1.1506899430464912</v>
      </c>
      <c r="K96" s="11">
        <f ca="1">Data!K96/Data!K$89*K$88</f>
        <v>1.2738068537343892</v>
      </c>
      <c r="L96" s="11">
        <f ca="1">Data!L96/Data!L$55*L$54</f>
        <v>1.0991397500892504</v>
      </c>
      <c r="M96" s="11">
        <f ca="1">Data!M96/Data!M$12</f>
        <v>1.225070273002645</v>
      </c>
      <c r="N96" s="11">
        <f ca="1">Data!N96/Data!N$12</f>
        <v>1.3237257630831762</v>
      </c>
      <c r="O96" s="11">
        <f ca="1">Data!P96/Data!$P$14</f>
        <v>1.086813087459179</v>
      </c>
    </row>
    <row r="97" spans="1:15">
      <c r="A97" s="1">
        <f ca="1">Data!A97</f>
        <v>40423</v>
      </c>
      <c r="B97" s="13">
        <f ca="1">Data!B97/Data!B$89*B$88</f>
        <v>1.0032425691935067</v>
      </c>
      <c r="C97" s="11">
        <f ca="1">Data!C97/Data!$C$15</f>
        <v>1.1042804742677639</v>
      </c>
      <c r="D97" s="11">
        <f ca="1">Data!D97/Data!D$89*D$88</f>
        <v>1.2262206947215668</v>
      </c>
      <c r="E97" s="11">
        <f ca="1">Data!E97/Data!E$89*E$88</f>
        <v>1.2349336780891274</v>
      </c>
      <c r="F97" s="11">
        <f ca="1">Data!F97/Data!$F$15</f>
        <v>1.1020136802657745</v>
      </c>
      <c r="G97" s="11">
        <f ca="1">Data!G97/Data!G$55*G$54</f>
        <v>1.1539143884404277</v>
      </c>
      <c r="H97" s="11">
        <f ca="1">Data!H97/Data!H$89*H$88</f>
        <v>1.1856953040623996</v>
      </c>
      <c r="I97" s="11">
        <f ca="1">Data!I97/Data!I$89*I$88</f>
        <v>1.128755994657501</v>
      </c>
      <c r="J97" s="11">
        <f ca="1">Data!J97/Data!J$89*J$88</f>
        <v>1.1323645944054839</v>
      </c>
      <c r="K97" s="11">
        <f ca="1">Data!K97/Data!K$89*K$88</f>
        <v>1.2941321686573204</v>
      </c>
      <c r="L97" s="11">
        <f ca="1">Data!L97/Data!L$55*L$54</f>
        <v>1.1041491980762226</v>
      </c>
      <c r="M97" s="11">
        <f ca="1">Data!M97/Data!M$12</f>
        <v>1.2503854548136333</v>
      </c>
      <c r="N97" s="11">
        <f ca="1">Data!N97/Data!N$12</f>
        <v>1.3450558456405748</v>
      </c>
      <c r="O97" s="11">
        <f ca="1">Data!P97/Data!$P$14</f>
        <v>1.0988165698506509</v>
      </c>
    </row>
    <row r="98" spans="1:15">
      <c r="A98" s="1">
        <f ca="1">Data!A98</f>
        <v>40431</v>
      </c>
      <c r="B98" s="13">
        <f ca="1">Data!B98/Data!B$89*B$88</f>
        <v>1.0031765415818157</v>
      </c>
      <c r="C98" s="11">
        <f ca="1">Data!C98/Data!$C$15</f>
        <v>1.0989717440798517</v>
      </c>
      <c r="D98" s="11">
        <f ca="1">Data!D98/Data!D$89*D$88</f>
        <v>1.2217030448068271</v>
      </c>
      <c r="E98" s="11">
        <f ca="1">Data!E98/Data!E$89*E$88</f>
        <v>1.2260603449318344</v>
      </c>
      <c r="F98" s="11">
        <f ca="1">Data!F98/Data!$F$15</f>
        <v>1.1055356083425174</v>
      </c>
      <c r="G98" s="11">
        <f ca="1">Data!G98/Data!G$55*G$54</f>
        <v>1.179301357753314</v>
      </c>
      <c r="H98" s="11">
        <f ca="1">Data!H98/Data!H$89*H$88</f>
        <v>1.230549405145168</v>
      </c>
      <c r="I98" s="11">
        <f ca="1">Data!I98/Data!I$89*I$88</f>
        <v>1.1675014046196759</v>
      </c>
      <c r="J98" s="11">
        <f ca="1">Data!J98/Data!J$89*J$88</f>
        <v>1.1868075667339215</v>
      </c>
      <c r="K98" s="11">
        <f ca="1">Data!K98/Data!K$89*K$88</f>
        <v>1.3433153820236758</v>
      </c>
      <c r="L98" s="11">
        <f ca="1">Data!L98/Data!L$55*L$54</f>
        <v>1.1432503627050039</v>
      </c>
      <c r="M98" s="11">
        <f ca="1">Data!M98/Data!M$12</f>
        <v>1.2370560547710741</v>
      </c>
      <c r="N98" s="11">
        <f ca="1">Data!N98/Data!N$12</f>
        <v>1.3610937288064111</v>
      </c>
      <c r="O98" s="11">
        <f ca="1">Data!P98/Data!$P$14</f>
        <v>1.1080273561995577</v>
      </c>
    </row>
    <row r="99" spans="1:15">
      <c r="A99" s="1">
        <f ca="1">Data!A99</f>
        <v>40445</v>
      </c>
      <c r="B99" s="13">
        <f ca="1">Data!B99/Data!B$89*B$88</f>
        <v>1.0037307879573252</v>
      </c>
      <c r="C99" s="11">
        <f ca="1">Data!C99/Data!$C$15</f>
        <v>1.1108135315974785</v>
      </c>
      <c r="D99" s="11">
        <f ca="1">Data!D99/Data!D$89*D$88</f>
        <v>1.2305164265902631</v>
      </c>
      <c r="E99" s="11">
        <f ca="1">Data!E99/Data!E$89*E$88</f>
        <v>1.2329296179508085</v>
      </c>
      <c r="F99" s="11">
        <f ca="1">Data!F99/Data!$F$15</f>
        <v>1.1179905532030763</v>
      </c>
      <c r="G99" s="11">
        <f ca="1">Data!G99/Data!G$55*G$54</f>
        <v>1.181348140916983</v>
      </c>
      <c r="H99" s="11">
        <f ca="1">Data!H99/Data!H$89*H$88</f>
        <v>1.2283665087876794</v>
      </c>
      <c r="I99" s="11">
        <f ca="1">Data!I99/Data!I$89*I$88</f>
        <v>1.1838644759844101</v>
      </c>
      <c r="J99" s="11">
        <f ca="1">Data!J99/Data!J$89*J$88</f>
        <v>1.2076367001336257</v>
      </c>
      <c r="K99" s="11">
        <f ca="1">Data!K99/Data!K$89*K$88</f>
        <v>1.3719330749466048</v>
      </c>
      <c r="L99" s="11">
        <f ca="1">Data!L99/Data!L$55*L$54</f>
        <v>1.1513644763352209</v>
      </c>
      <c r="M99" s="11">
        <f ca="1">Data!M99/Data!M$12</f>
        <v>1.2460841862505367</v>
      </c>
      <c r="N99" s="11">
        <f ca="1">Data!N99/Data!N$12</f>
        <v>1.3716872461756078</v>
      </c>
      <c r="O99" s="11">
        <f ca="1">Data!P99/Data!$P$14</f>
        <v>1.1136842887521738</v>
      </c>
    </row>
    <row r="100" spans="1:15">
      <c r="A100" s="1">
        <f ca="1">Data!A100</f>
        <v>40460</v>
      </c>
      <c r="B100" s="13">
        <f ca="1">Data!B100/Data!B$89*B$88</f>
        <v>1.0035905395266529</v>
      </c>
      <c r="C100" s="11">
        <f ca="1">Data!C100/Data!$C$15</f>
        <v>1.1084145659154081</v>
      </c>
      <c r="D100" s="11">
        <f ca="1">Data!D100/Data!D$89*D$88</f>
        <v>1.2388253663265316</v>
      </c>
      <c r="E100" s="11">
        <f ca="1">Data!E100/Data!E$89*E$88</f>
        <v>1.2376842206606975</v>
      </c>
      <c r="F100" s="11">
        <f ca="1">Data!F100/Data!$F$15</f>
        <v>1.1214290044292419</v>
      </c>
      <c r="G100" s="11">
        <f ca="1">Data!G100/Data!G$55*G$54</f>
        <v>1.2008208410051209</v>
      </c>
      <c r="H100" s="11">
        <f ca="1">Data!H100/Data!H$89*H$88</f>
        <v>1.2537174055316895</v>
      </c>
      <c r="I100" s="11">
        <f ca="1">Data!I100/Data!I$89*I$88</f>
        <v>1.2351212974627168</v>
      </c>
      <c r="J100" s="11">
        <f ca="1">Data!J100/Data!J$89*J$88</f>
        <v>1.2228406235054969</v>
      </c>
      <c r="K100" s="11">
        <f ca="1">Data!K100/Data!K$89*K$88</f>
        <v>1.4175101840524402</v>
      </c>
      <c r="L100" s="11">
        <f ca="1">Data!L100/Data!L$55*L$54</f>
        <v>1.1780003306601559</v>
      </c>
      <c r="M100" s="11">
        <f ca="1">Data!M100/Data!M$12</f>
        <v>1.2499844435277008</v>
      </c>
      <c r="N100" s="11">
        <f ca="1">Data!N100/Data!N$12</f>
        <v>1.3833185726221291</v>
      </c>
      <c r="O100" s="11">
        <f ca="1">Data!P100/Data!$P$14</f>
        <v>1.1230508152995482</v>
      </c>
    </row>
    <row r="101" spans="1:15">
      <c r="A101" s="1">
        <f ca="1">Data!A101</f>
        <v>40465</v>
      </c>
      <c r="B101" s="13">
        <f ca="1">Data!B101/Data!B$89*B$88</f>
        <v>1.0035657189280975</v>
      </c>
      <c r="C101" s="11">
        <f ca="1">Data!C101/Data!$C$15</f>
        <v>1.124840623810579</v>
      </c>
      <c r="D101" s="11">
        <f ca="1">Data!D101/Data!D$89*D$88</f>
        <v>1.2417977922286749</v>
      </c>
      <c r="E101" s="11">
        <f ca="1">Data!E101/Data!E$89*E$88</f>
        <v>1.2442712470370261</v>
      </c>
      <c r="F101" s="11">
        <f ca="1">Data!F101/Data!$F$15</f>
        <v>1.1297876209793225</v>
      </c>
      <c r="G101" s="11">
        <f ca="1">Data!G101/Data!G$55*G$54</f>
        <v>1.2175193281189085</v>
      </c>
      <c r="H101" s="11">
        <f ca="1">Data!H101/Data!H$89*H$88</f>
        <v>1.2894198074651206</v>
      </c>
      <c r="I101" s="11">
        <f ca="1">Data!I101/Data!I$89*I$88</f>
        <v>1.2777809090769761</v>
      </c>
      <c r="J101" s="11">
        <f ca="1">Data!J101/Data!J$89*J$88</f>
        <v>1.2409787168328259</v>
      </c>
      <c r="K101" s="11">
        <f ca="1">Data!K101/Data!K$89*K$88</f>
        <v>1.4296805970908775</v>
      </c>
      <c r="L101" s="11">
        <f ca="1">Data!L101/Data!L$55*L$54</f>
        <v>1.1996137792950998</v>
      </c>
      <c r="M101" s="11">
        <f ca="1">Data!M101/Data!M$12</f>
        <v>1.2509723755463011</v>
      </c>
      <c r="N101" s="11">
        <f ca="1">Data!N101/Data!N$12</f>
        <v>1.4069305813440567</v>
      </c>
      <c r="O101" s="11">
        <f ca="1">Data!P101/Data!$P$14</f>
        <v>1.132527133607508</v>
      </c>
    </row>
    <row r="102" spans="1:15">
      <c r="A102" s="1">
        <f ca="1">Data!A102</f>
        <v>40486</v>
      </c>
      <c r="B102" s="13">
        <f ca="1">Data!B102/Data!B$89*B$88</f>
        <v>1.0040618899225209</v>
      </c>
      <c r="C102" s="11">
        <f ca="1">Data!C102/Data!$C$15</f>
        <v>1.0947362876850775</v>
      </c>
      <c r="D102" s="11">
        <f ca="1">Data!D102/Data!D$89*D$88</f>
        <v>1.2378620506194751</v>
      </c>
      <c r="E102" s="11">
        <f ca="1">Data!E102/Data!E$89*E$88</f>
        <v>1.2335916443423414</v>
      </c>
      <c r="F102" s="11">
        <f ca="1">Data!F102/Data!$F$15</f>
        <v>1.1032399949516383</v>
      </c>
      <c r="G102" s="11">
        <f ca="1">Data!G102/Data!G$55*G$54</f>
        <v>1.2144005555755846</v>
      </c>
      <c r="H102" s="11">
        <f ca="1">Data!H102/Data!H$89*H$88</f>
        <v>1.2973632256578449</v>
      </c>
      <c r="I102" s="11">
        <f ca="1">Data!I102/Data!I$89*I$88</f>
        <v>1.2717402861064955</v>
      </c>
      <c r="J102" s="11">
        <f ca="1">Data!J102/Data!J$89*J$88</f>
        <v>1.2407642792961946</v>
      </c>
      <c r="K102" s="11">
        <f ca="1">Data!K102/Data!K$89*K$88</f>
        <v>1.4725776773076626</v>
      </c>
      <c r="L102" s="11">
        <f ca="1">Data!L102/Data!L$55*L$54</f>
        <v>1.2014693223673565</v>
      </c>
      <c r="M102" s="11">
        <f ca="1">Data!M102/Data!M$12</f>
        <v>1.2385341116947028</v>
      </c>
      <c r="N102" s="11">
        <f ca="1">Data!N102/Data!N$12</f>
        <v>1.4013146721469367</v>
      </c>
      <c r="O102" s="11">
        <f ca="1">Data!P102/Data!$P$14</f>
        <v>1.1290579874756126</v>
      </c>
    </row>
    <row r="103" spans="1:15">
      <c r="A103" s="1">
        <f ca="1">Data!A103</f>
        <v>40494</v>
      </c>
      <c r="B103" s="13">
        <f ca="1">Data!B103/Data!B$89*B$88</f>
        <v>1.0039958623108298</v>
      </c>
      <c r="C103" s="11">
        <f ca="1">Data!C103/Data!$C$15</f>
        <v>1.0909251719474056</v>
      </c>
      <c r="D103" s="11">
        <f ca="1">Data!D103/Data!D$89*D$88</f>
        <v>1.2298771021167529</v>
      </c>
      <c r="E103" s="11">
        <f ca="1">Data!E103/Data!E$89*E$88</f>
        <v>1.223193743412613</v>
      </c>
      <c r="F103" s="11">
        <f ca="1">Data!F103/Data!$F$15</f>
        <v>1.1013707097619221</v>
      </c>
      <c r="G103" s="11">
        <f ca="1">Data!G103/Data!G$55*G$54</f>
        <v>1.2186835468958861</v>
      </c>
      <c r="H103" s="11">
        <f ca="1">Data!H103/Data!H$89*H$88</f>
        <v>1.3034009983338264</v>
      </c>
      <c r="I103" s="11">
        <f ca="1">Data!I103/Data!I$89*I$88</f>
        <v>1.2406173491199499</v>
      </c>
      <c r="J103" s="11">
        <f ca="1">Data!J103/Data!J$89*J$88</f>
        <v>1.2602433622892188</v>
      </c>
      <c r="K103" s="11">
        <f ca="1">Data!K103/Data!K$89*K$88</f>
        <v>1.4920902213499236</v>
      </c>
      <c r="L103" s="11">
        <f ca="1">Data!L103/Data!L$55*L$54</f>
        <v>1.2096326752690441</v>
      </c>
      <c r="M103" s="11">
        <f ca="1">Data!M103/Data!M$12</f>
        <v>1.2201206260385387</v>
      </c>
      <c r="N103" s="11">
        <f ca="1">Data!N103/Data!N$12</f>
        <v>1.392625799443538</v>
      </c>
      <c r="O103" s="11">
        <f ca="1">Data!P103/Data!$P$14</f>
        <v>1.1270877919142157</v>
      </c>
    </row>
    <row r="104" spans="1:15">
      <c r="A104" s="1">
        <f ca="1">Data!A104</f>
        <v>40526</v>
      </c>
      <c r="B104" s="13">
        <f ca="1">Data!B104/Data!B$89*B$88</f>
        <v>1.0044010646066646</v>
      </c>
      <c r="C104" s="11">
        <f ca="1">Data!C104/Data!$C$15</f>
        <v>1.0883960221293156</v>
      </c>
      <c r="D104" s="11">
        <f ca="1">Data!D104/Data!D$89*D$88</f>
        <v>1.2057636786208592</v>
      </c>
      <c r="E104" s="11">
        <f ca="1">Data!E104/Data!E$89*E$88</f>
        <v>1.1841870394479654</v>
      </c>
      <c r="F104" s="11">
        <f ca="1">Data!F104/Data!$F$15</f>
        <v>1.0920998104876738</v>
      </c>
      <c r="G104" s="11">
        <f ca="1">Data!G104/Data!G$55*G$54</f>
        <v>1.2285402681277433</v>
      </c>
      <c r="H104" s="11">
        <f ca="1">Data!H104/Data!H$89*H$88</f>
        <v>1.3275484569306688</v>
      </c>
      <c r="I104" s="11">
        <f ca="1">Data!I104/Data!I$89*I$88</f>
        <v>1.2742312803768985</v>
      </c>
      <c r="J104" s="11">
        <f ca="1">Data!J104/Data!J$89*J$88</f>
        <v>1.3171810586353692</v>
      </c>
      <c r="K104" s="11">
        <f ca="1">Data!K104/Data!K$89*K$88</f>
        <v>1.5008479031254724</v>
      </c>
      <c r="L104" s="11">
        <f ca="1">Data!L104/Data!L$55*L$54</f>
        <v>1.2412468790937063</v>
      </c>
      <c r="M104" s="11">
        <f ca="1">Data!M104/Data!M$12</f>
        <v>1.1851811733651685</v>
      </c>
      <c r="N104" s="11">
        <f ca="1">Data!N104/Data!N$12</f>
        <v>1.3782942316964328</v>
      </c>
      <c r="O104" s="11">
        <f ca="1">Data!P104/Data!$P$14</f>
        <v>1.1245761393356684</v>
      </c>
    </row>
    <row r="105" spans="1:15">
      <c r="A105" s="1">
        <f ca="1">Data!A105</f>
        <v>40534</v>
      </c>
      <c r="B105" s="13">
        <f ca="1">Data!B105/Data!B$89*B$88</f>
        <v>1.0043350369949733</v>
      </c>
      <c r="C105" s="11">
        <f ca="1">Data!C105/Data!$C$15</f>
        <v>1.107758676375157</v>
      </c>
      <c r="D105" s="11">
        <f ca="1">Data!D105/Data!D$89*D$88</f>
        <v>1.2107939728924764</v>
      </c>
      <c r="E105" s="11">
        <f ca="1">Data!E105/Data!E$89*E$88</f>
        <v>1.1860674123509938</v>
      </c>
      <c r="F105" s="11">
        <f ca="1">Data!F105/Data!$F$15</f>
        <v>1.1123836914059588</v>
      </c>
      <c r="G105" s="11">
        <f ca="1">Data!G105/Data!G$55*G$54</f>
        <v>1.2459051717585983</v>
      </c>
      <c r="H105" s="11">
        <f ca="1">Data!H105/Data!H$89*H$88</f>
        <v>1.3448070190915105</v>
      </c>
      <c r="I105" s="11">
        <f ca="1">Data!I105/Data!I$89*I$88</f>
        <v>1.307116065729834</v>
      </c>
      <c r="J105" s="11">
        <f ca="1">Data!J105/Data!J$89*J$88</f>
        <v>1.3436308716924139</v>
      </c>
      <c r="K105" s="11">
        <f ca="1">Data!K105/Data!K$89*K$88</f>
        <v>1.5203513828084692</v>
      </c>
      <c r="L105" s="11">
        <f ca="1">Data!L105/Data!L$55*L$54</f>
        <v>1.2607352644336085</v>
      </c>
      <c r="M105" s="11">
        <f ca="1">Data!M105/Data!M$12</f>
        <v>1.200375045421058</v>
      </c>
      <c r="N105" s="11">
        <f ca="1">Data!N105/Data!N$12</f>
        <v>1.3975390076014811</v>
      </c>
      <c r="O105" s="11">
        <f ca="1">Data!P105/Data!$P$14</f>
        <v>1.1345226476959009</v>
      </c>
    </row>
    <row r="106" spans="1:15">
      <c r="A106" s="1">
        <f ca="1">Data!A106</f>
        <v>40557</v>
      </c>
      <c r="B106" s="13">
        <f ca="1">Data!B106/Data!B$89*B$88</f>
        <v>1.0048140986447618</v>
      </c>
      <c r="C106" s="11">
        <f ca="1">Data!C106/Data!$C$15</f>
        <v>1.0903607094339773</v>
      </c>
      <c r="D106" s="11">
        <f ca="1">Data!D106/Data!D$89*D$88</f>
        <v>1.2098648334758784</v>
      </c>
      <c r="E106" s="11">
        <f ca="1">Data!E106/Data!E$89*E$88</f>
        <v>1.1809995049702151</v>
      </c>
      <c r="F106" s="11">
        <f ca="1">Data!F106/Data!$F$15</f>
        <v>1.1008002846163096</v>
      </c>
      <c r="G106" s="11">
        <f ca="1">Data!G106/Data!G$55*G$54</f>
        <v>1.2522105882222501</v>
      </c>
      <c r="H106" s="11">
        <f ca="1">Data!H106/Data!H$89*H$88</f>
        <v>1.3649555277888605</v>
      </c>
      <c r="I106" s="11">
        <f ca="1">Data!I106/Data!I$89*I$88</f>
        <v>1.3068689493355869</v>
      </c>
      <c r="J106" s="11">
        <f ca="1">Data!J106/Data!J$89*J$88</f>
        <v>1.3657209582124514</v>
      </c>
      <c r="K106" s="11">
        <f ca="1">Data!K106/Data!K$89*K$88</f>
        <v>1.5518590956100635</v>
      </c>
      <c r="L106" s="11">
        <f ca="1">Data!L106/Data!L$55*L$54</f>
        <v>1.279034132636407</v>
      </c>
      <c r="M106" s="11">
        <f ca="1">Data!M106/Data!M$12</f>
        <v>1.1950581888886072</v>
      </c>
      <c r="N106" s="11">
        <f ca="1">Data!N106/Data!N$12</f>
        <v>1.4015711323802129</v>
      </c>
      <c r="O106" s="11">
        <f ca="1">Data!P106/Data!$P$14</f>
        <v>1.1364494735582757</v>
      </c>
    </row>
    <row r="107" spans="1:15">
      <c r="A107" s="1">
        <f ca="1">Data!A107</f>
        <v>40568</v>
      </c>
      <c r="B107" s="13">
        <f ca="1">Data!B107/Data!B$89*B$88</f>
        <v>1.0047232504345149</v>
      </c>
      <c r="C107" s="11">
        <f ca="1">Data!C107/Data!$C$15</f>
        <v>1.0805472106309757</v>
      </c>
      <c r="D107" s="11">
        <f ca="1">Data!D107/Data!D$89*D$88</f>
        <v>1.2083282674568645</v>
      </c>
      <c r="E107" s="11">
        <f ca="1">Data!E107/Data!E$89*E$88</f>
        <v>1.1843505027545167</v>
      </c>
      <c r="F107" s="11">
        <f ca="1">Data!F107/Data!$F$15</f>
        <v>1.0881316787691537</v>
      </c>
      <c r="G107" s="11">
        <f ca="1">Data!G107/Data!G$55*G$54</f>
        <v>1.2375633774991808</v>
      </c>
      <c r="H107" s="11">
        <f ca="1">Data!H107/Data!H$89*H$88</f>
        <v>1.34341107926889</v>
      </c>
      <c r="I107" s="11">
        <f ca="1">Data!I107/Data!I$89*I$88</f>
        <v>1.3319558395811746</v>
      </c>
      <c r="J107" s="11">
        <f ca="1">Data!J107/Data!J$89*J$88</f>
        <v>1.3558220986869629</v>
      </c>
      <c r="K107" s="11">
        <f ca="1">Data!K107/Data!K$89*K$88</f>
        <v>1.5046851485472237</v>
      </c>
      <c r="L107" s="11">
        <f ca="1">Data!L107/Data!L$55*L$54</f>
        <v>1.2645007729307995</v>
      </c>
      <c r="M107" s="11">
        <f ca="1">Data!M107/Data!M$12</f>
        <v>1.1969864232328424</v>
      </c>
      <c r="N107" s="11">
        <f ca="1">Data!N107/Data!N$12</f>
        <v>1.3950011911153055</v>
      </c>
      <c r="O107" s="11">
        <f ca="1">Data!P107/Data!$P$14</f>
        <v>1.1311242996672723</v>
      </c>
    </row>
    <row r="108" spans="1:15">
      <c r="A108" s="1">
        <f ca="1">Data!A108</f>
        <v>40606</v>
      </c>
      <c r="B108" s="13">
        <f ca="1">Data!B108/Data!B$89*B$88</f>
        <v>1.0057469193924129</v>
      </c>
      <c r="C108" s="11">
        <f ca="1">Data!C108/Data!$C$15</f>
        <v>1.105609147472788</v>
      </c>
      <c r="D108" s="11">
        <f ca="1">Data!D108/Data!D$89*D$88</f>
        <v>1.2213653830570972</v>
      </c>
      <c r="E108" s="11">
        <f ca="1">Data!E108/Data!E$89*E$88</f>
        <v>1.2055200907082868</v>
      </c>
      <c r="F108" s="11">
        <f ca="1">Data!F108/Data!$F$15</f>
        <v>1.1117258143216462</v>
      </c>
      <c r="G108" s="11">
        <f ca="1">Data!G108/Data!G$55*G$54</f>
        <v>1.256791551441595</v>
      </c>
      <c r="H108" s="11">
        <f ca="1">Data!H108/Data!H$89*H$88</f>
        <v>1.3633864575285697</v>
      </c>
      <c r="I108" s="11">
        <f ca="1">Data!I108/Data!I$89*I$88</f>
        <v>1.3528600560426565</v>
      </c>
      <c r="J108" s="11">
        <f ca="1">Data!J108/Data!J$89*J$88</f>
        <v>1.3637744090242963</v>
      </c>
      <c r="K108" s="11">
        <f ca="1">Data!K108/Data!K$89*K$88</f>
        <v>1.4541468134709032</v>
      </c>
      <c r="L108" s="11">
        <f ca="1">Data!L108/Data!L$55*L$54</f>
        <v>1.274400458036973</v>
      </c>
      <c r="M108" s="11">
        <f ca="1">Data!M108/Data!M$12</f>
        <v>1.2057702604806451</v>
      </c>
      <c r="N108" s="11">
        <f ca="1">Data!N108/Data!N$12</f>
        <v>1.4063743475936621</v>
      </c>
      <c r="O108" s="11">
        <f ca="1">Data!P108/Data!$P$14</f>
        <v>1.1406364468166759</v>
      </c>
    </row>
    <row r="109" spans="1:15">
      <c r="A109" s="1">
        <f ca="1">Data!A109</f>
        <v>40620</v>
      </c>
      <c r="B109" s="13">
        <f ca="1">Data!B109/Data!B$89*B$88</f>
        <v>1.0056312505836109</v>
      </c>
      <c r="C109" s="11">
        <f ca="1">Data!C109/Data!$C$15</f>
        <v>1.1256495542435556</v>
      </c>
      <c r="D109" s="11">
        <f ca="1">Data!D109/Data!D$89*D$88</f>
        <v>1.228851813402998</v>
      </c>
      <c r="E109" s="11">
        <f ca="1">Data!E109/Data!E$89*E$88</f>
        <v>1.2200263694093376</v>
      </c>
      <c r="F109" s="11">
        <f ca="1">Data!F109/Data!$F$15</f>
        <v>1.1265548805635084</v>
      </c>
      <c r="G109" s="11">
        <f ca="1">Data!G109/Data!G$55*G$54</f>
        <v>1.2275914877634866</v>
      </c>
      <c r="H109" s="11">
        <f ca="1">Data!H109/Data!H$89*H$88</f>
        <v>1.297973419647958</v>
      </c>
      <c r="I109" s="11">
        <f ca="1">Data!I109/Data!I$89*I$88</f>
        <v>1.2897202919027217</v>
      </c>
      <c r="J109" s="11">
        <f ca="1">Data!J109/Data!J$89*J$88</f>
        <v>1.3301197967611333</v>
      </c>
      <c r="K109" s="11">
        <f ca="1">Data!K109/Data!K$89*K$88</f>
        <v>1.4126244944091548</v>
      </c>
      <c r="L109" s="11">
        <f ca="1">Data!L109/Data!L$55*L$54</f>
        <v>1.2227899269140816</v>
      </c>
      <c r="M109" s="11">
        <f ca="1">Data!M109/Data!M$12</f>
        <v>1.2198747953651699</v>
      </c>
      <c r="N109" s="11">
        <f ca="1">Data!N109/Data!N$12</f>
        <v>1.3879644922258352</v>
      </c>
      <c r="O109" s="11">
        <f ca="1">Data!P109/Data!$P$14</f>
        <v>1.1318318118383337</v>
      </c>
    </row>
    <row r="110" spans="1:15">
      <c r="A110" s="1">
        <f ca="1">Data!A110</f>
        <v>40659</v>
      </c>
      <c r="B110" s="13">
        <f ca="1">Data!B110/Data!B$89*B$88</f>
        <v>1.0059774135916193</v>
      </c>
      <c r="C110" s="11">
        <f ca="1">Data!C110/Data!$C$15</f>
        <v>1.1237951756342996</v>
      </c>
      <c r="D110" s="11">
        <f ca="1">Data!D110/Data!D$89*D$88</f>
        <v>1.2409752828383072</v>
      </c>
      <c r="E110" s="11">
        <f ca="1">Data!E110/Data!E$89*E$88</f>
        <v>1.2350126853539605</v>
      </c>
      <c r="F110" s="11">
        <f ca="1">Data!F110/Data!$F$15</f>
        <v>1.1363614229622954</v>
      </c>
      <c r="G110" s="11">
        <f ca="1">Data!G110/Data!G$55*G$54</f>
        <v>1.2757919897183123</v>
      </c>
      <c r="H110" s="11">
        <f ca="1">Data!H110/Data!H$89*H$88</f>
        <v>1.3801207855669526</v>
      </c>
      <c r="I110" s="11">
        <f ca="1">Data!I110/Data!I$89*I$88</f>
        <v>1.3929554537141435</v>
      </c>
      <c r="J110" s="11">
        <f ca="1">Data!J110/Data!J$89*J$88</f>
        <v>1.3882957943751555</v>
      </c>
      <c r="K110" s="11">
        <f ca="1">Data!K110/Data!K$89*K$88</f>
        <v>1.5640506588201166</v>
      </c>
      <c r="L110" s="11">
        <f ca="1">Data!L110/Data!L$55*L$54</f>
        <v>1.2872234009441319</v>
      </c>
      <c r="M110" s="11">
        <f ca="1">Data!M110/Data!M$12</f>
        <v>1.2337235127052206</v>
      </c>
      <c r="N110" s="11">
        <f ca="1">Data!N110/Data!N$12</f>
        <v>1.4336628562375118</v>
      </c>
      <c r="O110" s="11">
        <f ca="1">Data!P110/Data!$P$14</f>
        <v>1.1578600780982786</v>
      </c>
    </row>
    <row r="111" spans="1:15">
      <c r="A111" s="1">
        <f ca="1">Data!A111</f>
        <v>40659</v>
      </c>
      <c r="B111" s="13">
        <f ca="1">Data!B111/Data!B$89*B$88</f>
        <v>1.0059774135916193</v>
      </c>
      <c r="C111" s="11">
        <f ca="1">Data!C111/Data!$C$15</f>
        <v>1.1237951756342996</v>
      </c>
      <c r="D111" s="11">
        <f ca="1">Data!D111/Data!D$89*D$88</f>
        <v>1.2409752828383072</v>
      </c>
      <c r="E111" s="11">
        <f ca="1">Data!E111/Data!E$89*E$88</f>
        <v>1.2350126853539605</v>
      </c>
      <c r="F111" s="11">
        <f ca="1">Data!F111/Data!$F$15</f>
        <v>1.1363614229622954</v>
      </c>
      <c r="G111" s="10">
        <f ca="1">Data!G111/Data!G$111*G$110</f>
        <v>1.2757919897183123</v>
      </c>
      <c r="H111" s="11">
        <f ca="1">Data!H111/Data!H$89*H$88</f>
        <v>1.3801207855669526</v>
      </c>
      <c r="I111" s="11">
        <f ca="1">Data!I111/Data!I$89*I$88</f>
        <v>1.3929554537141435</v>
      </c>
      <c r="J111" s="11">
        <f ca="1">Data!J111/Data!J$89*J$88</f>
        <v>1.3882957943751555</v>
      </c>
      <c r="K111" s="11">
        <f ca="1">Data!K111/Data!K$89*K$88</f>
        <v>1.5640506588201166</v>
      </c>
      <c r="L111" s="11">
        <f ca="1">Data!L111/Data!L$55*L$54</f>
        <v>1.2872234009441319</v>
      </c>
      <c r="M111" s="11">
        <f ca="1">Data!M111/Data!M$12</f>
        <v>1.2337235127052206</v>
      </c>
      <c r="N111" s="11">
        <f ca="1">Data!N111/Data!N$12</f>
        <v>1.4336628562375118</v>
      </c>
      <c r="O111" s="10">
        <f ca="1">(Data!P111-3650)/Data!$P$14</f>
        <v>1.1578600780982786</v>
      </c>
    </row>
    <row r="112" spans="1:15">
      <c r="A112" s="1">
        <f ca="1">Data!A112</f>
        <v>40703</v>
      </c>
      <c r="B112" s="13">
        <f ca="1">Data!B112/Data!B$89*B$88</f>
        <v>1.0069499349669808</v>
      </c>
      <c r="C112" s="11">
        <f ca="1">Data!C112/Data!$C$15</f>
        <v>1.1651907707636959</v>
      </c>
      <c r="D112" s="11">
        <f ca="1">Data!D112/Data!D$89*D$88</f>
        <v>1.2512409760890888</v>
      </c>
      <c r="E112" s="11">
        <f ca="1">Data!E112/Data!E$89*E$88</f>
        <v>1.2483428670934471</v>
      </c>
      <c r="F112" s="11">
        <f ca="1">Data!F112/Data!$F$15</f>
        <v>1.1837824355563789</v>
      </c>
      <c r="G112" s="11">
        <f ca="1">Data!G112/Data!G$111*G$110</f>
        <v>1.2796908234103717</v>
      </c>
      <c r="H112" s="11">
        <f ca="1">Data!H112/Data!H$89*H$88</f>
        <v>1.3429401160503307</v>
      </c>
      <c r="I112" s="11">
        <f ca="1">Data!I112/Data!I$89*I$88</f>
        <v>1.3779271159603108</v>
      </c>
      <c r="J112" s="11">
        <f ca="1">Data!J112/Data!J$89*J$88</f>
        <v>1.3640824742177671</v>
      </c>
      <c r="K112" s="11">
        <f ca="1">Data!K112/Data!K$89*K$88</f>
        <v>1.5212880332657472</v>
      </c>
      <c r="L112" s="11">
        <f ca="1">Data!L112/Data!L$55*L$54</f>
        <v>1.2600148161457767</v>
      </c>
      <c r="M112" s="11">
        <f ca="1">Data!M112/Data!M$12</f>
        <v>1.2444609355854497</v>
      </c>
      <c r="N112" s="11">
        <f ca="1">Data!N112/Data!N$12</f>
        <v>1.4331442366546641</v>
      </c>
      <c r="O112" s="11">
        <f ca="1">(Data!P112-3650)/Data!$P$14</f>
        <v>1.1609743101208112</v>
      </c>
    </row>
    <row r="113" spans="1:15">
      <c r="A113" s="1">
        <f ca="1">Data!A113</f>
        <v>40703</v>
      </c>
      <c r="B113" s="12">
        <f ca="1">Data!B113/Data!B$113*B$112</f>
        <v>1.0069499349669808</v>
      </c>
      <c r="C113" s="10">
        <f ca="1">Data!C113/Data!C$113*C$112</f>
        <v>1.1651907707636959</v>
      </c>
      <c r="D113" s="10">
        <f ca="1">Data!D113/Data!D$113*D$112</f>
        <v>1.2512409760890888</v>
      </c>
      <c r="E113" s="10">
        <f ca="1">Data!E113/Data!E$113*E$112</f>
        <v>1.2483428670934471</v>
      </c>
      <c r="F113" s="10">
        <f ca="1">Data!F113/Data!F$113*F$112</f>
        <v>1.1837824355563789</v>
      </c>
      <c r="G113" s="11">
        <f ca="1">Data!G113/Data!G$111*G$110</f>
        <v>1.2796908234103717</v>
      </c>
      <c r="H113" s="11">
        <f ca="1">Data!H113/Data!H$89*H$88</f>
        <v>1.3429401160503307</v>
      </c>
      <c r="I113" s="11">
        <f ca="1">Data!I113/Data!I$89*I$88</f>
        <v>1.3779271159603108</v>
      </c>
      <c r="J113" s="11">
        <f ca="1">Data!J113/Data!J$89*J$88</f>
        <v>1.3640824742177671</v>
      </c>
      <c r="K113" s="11">
        <f ca="1">Data!K113/Data!K$89*K$88</f>
        <v>1.5212880332657472</v>
      </c>
      <c r="L113" s="11">
        <f ca="1">Data!L113/Data!L$55*L$54</f>
        <v>1.2600148161457767</v>
      </c>
      <c r="M113" s="11">
        <f ca="1">Data!M113/Data!M$12</f>
        <v>1.2444609355854497</v>
      </c>
      <c r="N113" s="11">
        <f ca="1">Data!N113/Data!N$12</f>
        <v>1.4331442366546641</v>
      </c>
      <c r="O113" s="11">
        <f ca="1">(Data!P113-3650)/Data!$P$14</f>
        <v>1.1609741006316112</v>
      </c>
    </row>
    <row r="114" spans="1:15">
      <c r="A114" s="1">
        <f ca="1">Data!A114</f>
        <v>40709</v>
      </c>
      <c r="B114" s="13">
        <f ca="1">Data!B114/Data!B$113*B$112</f>
        <v>1.0069002937728537</v>
      </c>
      <c r="C114" s="11">
        <f ca="1">Data!C114/Data!C$113*C$112</f>
        <v>1.1748360716444437</v>
      </c>
      <c r="D114" s="11">
        <f ca="1">Data!D114/Data!D$113*D$112</f>
        <v>1.2502431096923701</v>
      </c>
      <c r="E114" s="11">
        <f ca="1">Data!E114/Data!E$113*E$112</f>
        <v>1.2492325615043802</v>
      </c>
      <c r="F114" s="11">
        <f ca="1">Data!F114/Data!F$113*F$112</f>
        <v>1.1855172801727423</v>
      </c>
      <c r="G114" s="11">
        <f ca="1">Data!G114/Data!G$111*G$110</f>
        <v>1.2789009562960731</v>
      </c>
      <c r="H114" s="11">
        <f ca="1">Data!H114/Data!H$89*H$88</f>
        <v>1.3408359153463292</v>
      </c>
      <c r="I114" s="11">
        <f ca="1">Data!I114/Data!I$89*I$88</f>
        <v>1.3575247593365278</v>
      </c>
      <c r="J114" s="11">
        <f ca="1">Data!J114/Data!J$89*J$88</f>
        <v>1.3500685281618505</v>
      </c>
      <c r="K114" s="11">
        <f ca="1">Data!K114/Data!K$89*K$88</f>
        <v>1.5051172163388069</v>
      </c>
      <c r="L114" s="11">
        <f ca="1">Data!L114/Data!L$55*L$54</f>
        <v>1.2517244777545076</v>
      </c>
      <c r="M114" s="11">
        <f ca="1">Data!M114/Data!M$12</f>
        <v>1.2393161605243568</v>
      </c>
      <c r="N114" s="11">
        <f ca="1">Data!N114/Data!N$12</f>
        <v>1.4277106991789852</v>
      </c>
      <c r="O114" s="11">
        <f ca="1">(Data!P114-3650)/Data!$P$14</f>
        <v>1.1592347803418517</v>
      </c>
    </row>
    <row r="115" spans="1:15">
      <c r="A115" s="1">
        <f ca="1">Data!A115</f>
        <v>40757</v>
      </c>
      <c r="B115" s="13">
        <f ca="1">Data!B115/Data!B$113*B$112</f>
        <v>1.0071709908994042</v>
      </c>
      <c r="C115" s="11">
        <f ca="1">Data!C115/Data!C$113*C$112</f>
        <v>1.2116787684964903</v>
      </c>
      <c r="D115" s="11">
        <f ca="1">Data!D115/Data!D$113*D$112</f>
        <v>1.2681737576605294</v>
      </c>
      <c r="E115" s="11">
        <f ca="1">Data!E115/Data!E$113*E$112</f>
        <v>1.2593971342799886</v>
      </c>
      <c r="F115" s="11">
        <f ca="1">Data!F115/Data!F$113*F$112</f>
        <v>1.2191134706323028</v>
      </c>
      <c r="G115" s="11">
        <f ca="1">Data!G115/Data!G$111*G$110</f>
        <v>1.3001874984773181</v>
      </c>
      <c r="H115" s="11">
        <f ca="1">Data!H115/Data!H$89*H$88</f>
        <v>1.3535470794379934</v>
      </c>
      <c r="I115" s="11">
        <f ca="1">Data!I115/Data!I$89*I$88</f>
        <v>1.3124656780423278</v>
      </c>
      <c r="J115" s="11">
        <f ca="1">Data!J115/Data!J$89*J$88</f>
        <v>1.3690538007712236</v>
      </c>
      <c r="K115" s="11">
        <f ca="1">Data!K115/Data!K$89*K$88</f>
        <v>1.5540949708951788</v>
      </c>
      <c r="L115" s="11">
        <f ca="1">Data!L115/Data!L$55*L$54</f>
        <v>1.2645966599331366</v>
      </c>
      <c r="M115" s="11">
        <f ca="1">Data!M115/Data!M$12</f>
        <v>1.2611851035830588</v>
      </c>
      <c r="N115" s="11">
        <f ca="1">Data!N115/Data!N$12</f>
        <v>1.4518088425208786</v>
      </c>
      <c r="O115" s="11">
        <f ca="1">(Data!P115-3650)/Data!$P$14</f>
        <v>1.1734404275767834</v>
      </c>
    </row>
    <row r="116" spans="1:15">
      <c r="A116" s="1">
        <f ca="1">Data!A116</f>
        <v>40757</v>
      </c>
      <c r="B116" s="13">
        <f ca="1">Data!B116/Data!B$113*B$112</f>
        <v>1.0071709908994042</v>
      </c>
      <c r="C116" s="11"/>
      <c r="D116" s="11">
        <f ca="1">Data!D116/Data!D$113*D$112</f>
        <v>1.2681737576605294</v>
      </c>
      <c r="E116" s="11">
        <f ca="1">Data!E116/Data!E$113*E$112</f>
        <v>1.2593971342799886</v>
      </c>
      <c r="F116" s="10">
        <f ca="1">Data!F116/Data!F$116*F$115</f>
        <v>1.2191134706323028</v>
      </c>
      <c r="G116" s="11">
        <f ca="1">Data!G116/Data!G$111*G$110</f>
        <v>1.3001874984773181</v>
      </c>
      <c r="H116" s="11">
        <f ca="1">Data!H116/Data!H$89*H$88</f>
        <v>1.3535470794379934</v>
      </c>
      <c r="I116" s="10">
        <f ca="1">Data!I116/Data!I$116*I$115</f>
        <v>1.3124656780423278</v>
      </c>
      <c r="J116" s="10">
        <f ca="1">Data!J116/Data!J$116*J$115</f>
        <v>1.3690538007712236</v>
      </c>
      <c r="K116" s="10">
        <f ca="1">Data!K116/Data!K$116*K$115</f>
        <v>1.5540949708951788</v>
      </c>
      <c r="L116" s="11"/>
      <c r="M116" s="11"/>
      <c r="N116" s="10">
        <f ca="1">Data!N116/Data!N$116*N$115</f>
        <v>1.4518088425208786</v>
      </c>
      <c r="O116" s="11">
        <f ca="1">(Data!P116-3650)/Data!$P$14</f>
        <v>1.1734404275767834</v>
      </c>
    </row>
    <row r="117" spans="1:15">
      <c r="A117" s="1">
        <f ca="1">Data!A117</f>
        <v>40759</v>
      </c>
      <c r="B117" s="13">
        <f ca="1">Data!B117/Data!B$113*B$112</f>
        <v>1.0071544438346951</v>
      </c>
      <c r="C117" s="11"/>
      <c r="D117" s="11">
        <f ca="1">Data!D117/Data!D$113*D$112</f>
        <v>1.2754686540162037</v>
      </c>
      <c r="E117" s="11">
        <f ca="1">Data!E117/Data!E$113*E$112</f>
        <v>1.2629170858909331</v>
      </c>
      <c r="F117" s="11">
        <f ca="1">Data!F117/Data!F$116*F$115</f>
        <v>1.2286546786104984</v>
      </c>
      <c r="G117" s="11">
        <f ca="1">Data!G117/Data!G$111*G$110</f>
        <v>1.278375559550387</v>
      </c>
      <c r="H117" s="11">
        <f ca="1">Data!H117/Data!H$89*H$88</f>
        <v>1.3056577475353561</v>
      </c>
      <c r="I117" s="11">
        <f ca="1">Data!I117/Data!I$116*I$115</f>
        <v>1.2446742566044726</v>
      </c>
      <c r="J117" s="11">
        <f ca="1">Data!J117/Data!J$116*J$115</f>
        <v>1.3257942814366146</v>
      </c>
      <c r="K117" s="11">
        <f ca="1">Data!K117/Data!K$116*K$115</f>
        <v>1.4854069588455814</v>
      </c>
      <c r="L117" s="11"/>
      <c r="M117" s="11"/>
      <c r="N117" s="11">
        <f ca="1">Data!N117/Data!N$116*N$115</f>
        <v>1.435701484616495</v>
      </c>
      <c r="O117" s="11">
        <f ca="1">(Data!P117-3650)/Data!$P$14</f>
        <v>1.1628566581435438</v>
      </c>
    </row>
    <row r="118" spans="1:15">
      <c r="A118" s="1">
        <f ca="1">Data!A118</f>
        <v>40767</v>
      </c>
      <c r="B118" s="13">
        <f ca="1">Data!B118/Data!B$113*B$112</f>
        <v>1.0077560822554261</v>
      </c>
      <c r="C118" s="11"/>
      <c r="D118" s="11">
        <f ca="1">Data!D118/Data!D$113*D$112</f>
        <v>1.2714016197516107</v>
      </c>
      <c r="E118" s="11">
        <f ca="1">Data!E118/Data!E$113*E$112</f>
        <v>1.2571439852495143</v>
      </c>
      <c r="F118" s="11">
        <f ca="1">Data!F118/Data!F$116*F$115</f>
        <v>1.2184154103293563</v>
      </c>
      <c r="G118" s="11">
        <f ca="1">Data!G118/Data!G$111*G$110</f>
        <v>1.1954931154210686</v>
      </c>
      <c r="H118" s="11">
        <f ca="1">Data!H118/Data!H$89*H$88</f>
        <v>1.161980066208554</v>
      </c>
      <c r="I118" s="11">
        <f ca="1">Data!I118/Data!I$116*I$115</f>
        <v>1.0868397965828849</v>
      </c>
      <c r="J118" s="11">
        <f ca="1">Data!J118/Data!J$116*J$115</f>
        <v>1.1960630981505818</v>
      </c>
      <c r="K118" s="11">
        <f ca="1">Data!K118/Data!K$116*K$115</f>
        <v>1.349214086275728</v>
      </c>
      <c r="L118" s="11"/>
      <c r="M118" s="11"/>
      <c r="N118" s="11">
        <f ca="1">Data!N118/Data!N$116*N$115</f>
        <v>1.3755670480827447</v>
      </c>
      <c r="O118" s="11">
        <f ca="1">(Data!P118-3650)/Data!$P$14</f>
        <v>1.1221180932679835</v>
      </c>
    </row>
    <row r="119" spans="1:15">
      <c r="A119" s="1">
        <f ca="1">Data!A119</f>
        <v>40907</v>
      </c>
      <c r="B119" s="13">
        <f ca="1">Data!B119/Data!B$113*B$112</f>
        <v>1.0092653994684475</v>
      </c>
      <c r="C119" s="11"/>
      <c r="D119" s="11">
        <f ca="1">Data!D119/Data!D$113*D$112</f>
        <v>1.294074382171974</v>
      </c>
      <c r="E119" s="11">
        <f ca="1">Data!E119/Data!E$113*E$112</f>
        <v>1.2443553509174252</v>
      </c>
      <c r="F119" s="11">
        <f ca="1">Data!F119/Data!F$116*F$115</f>
        <v>1.3948812730976743</v>
      </c>
      <c r="G119" s="11">
        <f ca="1">Data!G119/Data!G$111*G$110</f>
        <v>1.3188986663069229</v>
      </c>
      <c r="H119" s="11">
        <f ca="1">Data!H119/Data!H$89*H$88</f>
        <v>1.2745717537056986</v>
      </c>
      <c r="I119" s="11">
        <f ca="1">Data!I119/Data!I$116*I$115</f>
        <v>1.0449895657075425</v>
      </c>
      <c r="J119" s="11">
        <f ca="1">Data!J119/Data!J$116*J$115</f>
        <v>1.4049420700966768</v>
      </c>
      <c r="K119" s="11">
        <f ca="1">Data!K119/Data!K$116*K$115</f>
        <v>1.3689428445224254</v>
      </c>
      <c r="L119" s="11"/>
      <c r="M119" s="11"/>
      <c r="N119" s="11">
        <f ca="1">Data!N119/Data!N$116*N$115</f>
        <v>1.45323288309211</v>
      </c>
      <c r="O119" s="11">
        <f ca="1">(Data!P119-3650)/Data!$P$14</f>
        <v>1.181087755811872</v>
      </c>
    </row>
    <row r="120" spans="1:15">
      <c r="A120" s="1">
        <f ca="1">Data!A120</f>
        <v>40912</v>
      </c>
      <c r="B120" s="13">
        <f ca="1">Data!B120/Data!B$113*B$112</f>
        <v>1.0092239514811181</v>
      </c>
      <c r="C120" s="11"/>
      <c r="D120" s="11">
        <f ca="1">Data!D120/Data!D$113*D$112</f>
        <v>1.293959229901166</v>
      </c>
      <c r="E120" s="11">
        <f ca="1">Data!E120/Data!E$113*E$112</f>
        <v>1.2508388853503043</v>
      </c>
      <c r="F120" s="11">
        <f ca="1">Data!F120/Data!F$116*F$115</f>
        <v>1.3751279786447155</v>
      </c>
      <c r="G120" s="11">
        <f ca="1">Data!G120/Data!G$111*G$110</f>
        <v>1.3260987281177443</v>
      </c>
      <c r="H120" s="11">
        <f ca="1">Data!H120/Data!H$89*H$88</f>
        <v>1.3019832658687021</v>
      </c>
      <c r="I120" s="11">
        <f ca="1">Data!I120/Data!I$116*I$115</f>
        <v>1.0865126612486558</v>
      </c>
      <c r="J120" s="11">
        <f ca="1">Data!J120/Data!J$116*J$115</f>
        <v>1.3923531991413143</v>
      </c>
      <c r="K120" s="11">
        <f ca="1">Data!K120/Data!K$116*K$115</f>
        <v>1.3801782184168188</v>
      </c>
      <c r="L120" s="11"/>
      <c r="M120" s="11"/>
      <c r="N120" s="11">
        <f ca="1">Data!N120/Data!N$116*N$115</f>
        <v>1.460669154334969</v>
      </c>
      <c r="O120" s="11">
        <f ca="1">(Data!P120-3650)/Data!$P$14</f>
        <v>1.1839293697491893</v>
      </c>
    </row>
    <row r="121" spans="1:15">
      <c r="A121" s="1">
        <f ca="1">Data!A121</f>
        <v>40945</v>
      </c>
      <c r="B121" s="13">
        <f ca="1">Data!B121/Data!B$113*B$112</f>
        <v>1.0096170647562928</v>
      </c>
      <c r="C121" s="11"/>
      <c r="D121" s="11">
        <f ca="1">Data!D121/Data!D$113*D$112</f>
        <v>1.3177288177009736</v>
      </c>
      <c r="E121" s="11">
        <f ca="1">Data!E121/Data!E$113*E$112</f>
        <v>1.2759440459774829</v>
      </c>
      <c r="F121" s="11">
        <f ca="1">Data!F121/Data!F$116*F$115</f>
        <v>1.3622244993992241</v>
      </c>
      <c r="G121" s="11">
        <f ca="1">Data!G121/Data!G$111*G$110</f>
        <v>1.354023387951377</v>
      </c>
      <c r="H121" s="11">
        <f ca="1">Data!H121/Data!H$89*H$88</f>
        <v>1.3606103170140265</v>
      </c>
      <c r="I121" s="11">
        <f ca="1">Data!I121/Data!I$116*I$115</f>
        <v>1.1374367282769409</v>
      </c>
      <c r="J121" s="11">
        <f ca="1">Data!J121/Data!J$116*J$115</f>
        <v>1.4671425137643483</v>
      </c>
      <c r="K121" s="11">
        <f ca="1">Data!K121/Data!K$116*K$115</f>
        <v>1.4831371863416636</v>
      </c>
      <c r="L121" s="11"/>
      <c r="M121" s="11"/>
      <c r="N121" s="11">
        <f ca="1">Data!N121/Data!N$116*N$115</f>
        <v>1.4881081877218412</v>
      </c>
      <c r="O121" s="11">
        <f ca="1">(Data!P121-3650)/Data!$P$14</f>
        <v>1.2045291953482991</v>
      </c>
    </row>
    <row r="122" spans="1:15">
      <c r="A122" s="1">
        <f ca="1">Data!A122</f>
        <v>40962</v>
      </c>
      <c r="B122" s="13">
        <f ca="1">Data!B122/Data!B$113*B$112</f>
        <v>1.0094760130784819</v>
      </c>
      <c r="C122" s="11"/>
      <c r="D122" s="11">
        <f ca="1">Data!D122/Data!D$113*D$112</f>
        <v>1.3207717164570696</v>
      </c>
      <c r="E122" s="11">
        <f ca="1">Data!E122/Data!E$113*E$112</f>
        <v>1.2750328733356446</v>
      </c>
      <c r="F122" s="11">
        <f ca="1">Data!F122/Data!F$116*F$115</f>
        <v>1.341749902229169</v>
      </c>
      <c r="G122" s="11">
        <f ca="1">Data!G122/Data!G$111*G$110</f>
        <v>1.3581851415157504</v>
      </c>
      <c r="H122" s="11">
        <f ca="1">Data!H122/Data!H$89*H$88</f>
        <v>1.3797382036207708</v>
      </c>
      <c r="I122" s="11">
        <f ca="1">Data!I122/Data!I$116*I$115</f>
        <v>1.1768930982359265</v>
      </c>
      <c r="J122" s="11">
        <f ca="1">Data!J122/Data!J$116*J$115</f>
        <v>1.5379177813526941</v>
      </c>
      <c r="K122" s="11">
        <f ca="1">Data!K122/Data!K$116*K$115</f>
        <v>1.518092987368955</v>
      </c>
      <c r="L122" s="11"/>
      <c r="M122" s="11"/>
      <c r="N122" s="11">
        <f ca="1">Data!N122/Data!N$116*N$115</f>
        <v>1.4975340955963474</v>
      </c>
      <c r="O122" s="11">
        <f ca="1">(Data!P122-3650)/Data!$P$14</f>
        <v>1.2095308937994849</v>
      </c>
    </row>
    <row r="123" spans="1:15">
      <c r="A123" s="1">
        <f ca="1">Data!A123</f>
        <v>40966</v>
      </c>
      <c r="B123" s="13">
        <f ca="1">Data!B123/Data!B$113*B$112</f>
        <v>1.0101096210708349</v>
      </c>
      <c r="C123" s="11"/>
      <c r="D123" s="11">
        <f ca="1">Data!D123/Data!D$113*D$112</f>
        <v>1.3267002591494399</v>
      </c>
      <c r="E123" s="11">
        <f ca="1">Data!E123/Data!E$113*E$112</f>
        <v>1.2847269902458616</v>
      </c>
      <c r="F123" s="11">
        <f ca="1">Data!F123/Data!F$116*F$115</f>
        <v>1.3518477463292966</v>
      </c>
      <c r="G123" s="11">
        <f ca="1">Data!G123/Data!G$111*G$110</f>
        <v>1.3639341602907415</v>
      </c>
      <c r="H123" s="11">
        <f ca="1">Data!H123/Data!H$89*H$88</f>
        <v>1.3857929261298108</v>
      </c>
      <c r="I123" s="11">
        <f ca="1">Data!I123/Data!I$116*I$115</f>
        <v>1.191348631357849</v>
      </c>
      <c r="J123" s="11">
        <f ca="1">Data!J123/Data!J$116*J$115</f>
        <v>1.5281252991449426</v>
      </c>
      <c r="K123" s="11">
        <f ca="1">Data!K123/Data!K$116*K$115</f>
        <v>1.507191557015368</v>
      </c>
      <c r="L123" s="11"/>
      <c r="M123" s="11"/>
      <c r="N123" s="11">
        <f ca="1">Data!N123/Data!N$116*N$115</f>
        <v>1.5082000173827212</v>
      </c>
      <c r="O123" s="11">
        <f ca="1">(Data!P123-3650)/Data!$P$14</f>
        <v>1.2144741408364943</v>
      </c>
    </row>
    <row r="124" spans="1:15">
      <c r="A124" s="1">
        <f ca="1">Data!A124</f>
        <v>40966</v>
      </c>
      <c r="B124" s="13">
        <f ca="1">Data!B124/Data!B$113*B$112</f>
        <v>1.0101096210708349</v>
      </c>
      <c r="C124" s="11"/>
      <c r="D124" s="11">
        <f ca="1">Data!D124/Data!D$113*D$112</f>
        <v>1.3267002591494399</v>
      </c>
      <c r="E124" s="11">
        <f ca="1">Data!E124/Data!E$113*E$112</f>
        <v>1.2847269902458616</v>
      </c>
      <c r="F124" s="11">
        <f ca="1">Data!F124/Data!F$116*F$115</f>
        <v>1.3518477463292966</v>
      </c>
      <c r="G124" s="10">
        <f ca="1">Data!G124/Data!G$124*G$123</f>
        <v>1.3639341602907415</v>
      </c>
      <c r="H124" s="11">
        <f ca="1">Data!H124/Data!H$89*H$88</f>
        <v>1.3857929261298108</v>
      </c>
      <c r="I124" s="11">
        <f ca="1">Data!I124/Data!I$116*I$115</f>
        <v>1.191348631357849</v>
      </c>
      <c r="J124" s="11">
        <f ca="1">Data!J124/Data!J$116*J$115</f>
        <v>1.5281252991449426</v>
      </c>
      <c r="K124" s="11">
        <f ca="1">Data!K124/Data!K$116*K$115</f>
        <v>1.507191557015368</v>
      </c>
      <c r="L124" s="11"/>
      <c r="M124" s="11"/>
      <c r="N124" s="11">
        <f ca="1">Data!N124/Data!N$116*N$115</f>
        <v>1.5082000173827212</v>
      </c>
      <c r="O124" s="10">
        <f ca="1">(Data!P124-3650-3600)/Data!$P$14</f>
        <v>1.2144741408364943</v>
      </c>
    </row>
    <row r="125" spans="1:15">
      <c r="A125" s="1">
        <f ca="1">Data!A125</f>
        <v>41003</v>
      </c>
      <c r="B125" s="13">
        <f ca="1">Data!B125/Data!B$113*B$112</f>
        <v>1.0104689976121366</v>
      </c>
      <c r="C125" s="11"/>
      <c r="D125" s="11">
        <f ca="1">Data!D125/Data!D$113*D$112</f>
        <v>1.3357141629977669</v>
      </c>
      <c r="E125" s="11">
        <f ca="1">Data!E125/Data!E$113*E$112</f>
        <v>1.2965082129399439</v>
      </c>
      <c r="F125" s="11">
        <f ca="1">Data!F125/Data!F$116*F$115</f>
        <v>1.3597864095488092</v>
      </c>
      <c r="G125" s="11">
        <f ca="1">Data!G125/Data!G$124*G$123</f>
        <v>1.3671438696436651</v>
      </c>
      <c r="H125" s="11">
        <f ca="1">Data!H125/Data!H$89*H$88</f>
        <v>1.3813060631787004</v>
      </c>
      <c r="I125" s="11">
        <f ca="1">Data!I125/Data!I$116*I$115</f>
        <v>1.1764966871838609</v>
      </c>
      <c r="J125" s="11">
        <f ca="1">Data!J125/Data!J$116*J$115</f>
        <v>1.5680084095384115</v>
      </c>
      <c r="K125" s="11">
        <f ca="1">Data!K125/Data!K$116*K$115</f>
        <v>1.4859026562889659</v>
      </c>
      <c r="L125" s="11"/>
      <c r="M125" s="11"/>
      <c r="N125" s="11">
        <f ca="1">Data!N125/Data!N$116*N$115</f>
        <v>1.5056014639139721</v>
      </c>
      <c r="O125" s="11">
        <f ca="1">(Data!P125-3650-3600)/Data!$P$14</f>
        <v>1.2177306582277829</v>
      </c>
    </row>
    <row r="126" spans="1:15">
      <c r="A126" s="1">
        <f ca="1">Data!A126</f>
        <v>41100</v>
      </c>
      <c r="B126" s="13">
        <f ca="1">Data!B126/Data!B$113*B$112</f>
        <v>1.0116616714800954</v>
      </c>
      <c r="C126" s="11"/>
      <c r="D126" s="11">
        <f ca="1">Data!D126/Data!D$113*D$112</f>
        <v>1.3698877584650591</v>
      </c>
      <c r="E126" s="11">
        <f ca="1">Data!E126/Data!E$113*E$112</f>
        <v>1.3336143350850749</v>
      </c>
      <c r="F126" s="11">
        <f ca="1">Data!F126/Data!F$116*F$115</f>
        <v>1.3688332238022884</v>
      </c>
      <c r="G126" s="11">
        <f ca="1">Data!G126/Data!G$124*G$123</f>
        <v>1.3530167957750276</v>
      </c>
      <c r="H126" s="11">
        <f ca="1">Data!H126/Data!H$89*H$88</f>
        <v>1.3436435341222668</v>
      </c>
      <c r="I126" s="11">
        <f ca="1">Data!I126/Data!I$116*I$115</f>
        <v>1.0664971103285072</v>
      </c>
      <c r="J126" s="11">
        <f ca="1">Data!J126/Data!J$116*J$115</f>
        <v>1.5445156711038113</v>
      </c>
      <c r="K126" s="11">
        <f ca="1">Data!K126/Data!K$116*K$115</f>
        <v>1.4240122215485156</v>
      </c>
      <c r="L126" s="11"/>
      <c r="M126" s="11"/>
      <c r="N126" s="11">
        <f ca="1">Data!N126/Data!N$116*N$115</f>
        <v>1.5343397740352189</v>
      </c>
      <c r="O126" s="11">
        <f ca="1">(Data!P126-3650-3600)/Data!$P$14</f>
        <v>1.219604580871712</v>
      </c>
    </row>
    <row r="127" spans="1:15">
      <c r="A127" s="1">
        <f ca="1">Data!A127</f>
        <v>41103</v>
      </c>
      <c r="B127" s="13">
        <f ca="1">Data!B127/Data!B$113*B$112</f>
        <v>1.0116367705574749</v>
      </c>
      <c r="C127" s="11"/>
      <c r="D127" s="11">
        <f ca="1">Data!D127/Data!D$113*D$112</f>
        <v>1.3741059300850873</v>
      </c>
      <c r="E127" s="11">
        <f ca="1">Data!E127/Data!E$113*E$112</f>
        <v>1.3416310847702217</v>
      </c>
      <c r="F127" s="11">
        <f ca="1">Data!F127/Data!F$116*F$115</f>
        <v>1.3610529241503739</v>
      </c>
      <c r="G127" s="11">
        <f ca="1">Data!G127/Data!G$124*G$123</f>
        <v>1.3457404361511849</v>
      </c>
      <c r="H127" s="11">
        <f ca="1">Data!H127/Data!H$89*H$88</f>
        <v>1.3344700423304257</v>
      </c>
      <c r="I127" s="11">
        <f ca="1">Data!I127/Data!I$116*I$115</f>
        <v>1.0558543074549298</v>
      </c>
      <c r="J127" s="11">
        <f ca="1">Data!J127/Data!J$116*J$115</f>
        <v>1.530575980492437</v>
      </c>
      <c r="K127" s="11">
        <f ca="1">Data!K127/Data!K$116*K$115</f>
        <v>1.4057653377641459</v>
      </c>
      <c r="L127" s="11"/>
      <c r="M127" s="11"/>
      <c r="N127" s="11">
        <f ca="1">Data!N127/Data!N$116*N$115</f>
        <v>1.5407172854958657</v>
      </c>
      <c r="O127" s="11">
        <f ca="1">(Data!P127-3650-3600)/Data!$P$14</f>
        <v>1.2178115368556874</v>
      </c>
    </row>
    <row r="128" spans="1:15">
      <c r="A128" s="1">
        <f ca="1">Data!A128</f>
        <v>41103</v>
      </c>
      <c r="B128" s="13">
        <f ca="1">Data!B128/Data!B$113*B$112</f>
        <v>1.0116367705574749</v>
      </c>
      <c r="C128" s="11"/>
      <c r="D128" s="10">
        <f ca="1">Data!D128/Data!D$128*D$127</f>
        <v>1.3741059300850873</v>
      </c>
      <c r="E128" s="10">
        <f ca="1">Data!E128/Data!E$128*E$127</f>
        <v>1.3416310847702217</v>
      </c>
      <c r="F128" s="10">
        <f ca="1">Data!F128/Data!F$128*F$127</f>
        <v>1.3610529241503739</v>
      </c>
      <c r="G128" s="10">
        <f ca="1">Data!G128/Data!G$128*G$127</f>
        <v>1.3457404361511849</v>
      </c>
      <c r="H128" s="10">
        <f ca="1">Data!H128/Data!H$128*H$127</f>
        <v>1.3344700423304257</v>
      </c>
      <c r="I128" s="11">
        <f ca="1">Data!I128/Data!I$116*I$115</f>
        <v>1.0558543074549298</v>
      </c>
      <c r="J128" s="11">
        <f ca="1">Data!J128/Data!J$116*J$115</f>
        <v>1.530575980492437</v>
      </c>
      <c r="K128" s="11">
        <f ca="1">Data!K128/Data!K$116*K$115</f>
        <v>1.4057653377641459</v>
      </c>
      <c r="L128" s="11"/>
      <c r="M128" s="11"/>
      <c r="N128" s="11">
        <f ca="1">Data!N128/Data!N$116*N$115</f>
        <v>1.5407172854958657</v>
      </c>
      <c r="O128" s="11">
        <f ca="1">(Data!P128-3650-3600)/Data!$P$14</f>
        <v>1.2178115368556874</v>
      </c>
    </row>
    <row r="129" spans="1:16">
      <c r="A129" s="1">
        <f ca="1">Data!A129</f>
        <v>41134</v>
      </c>
      <c r="B129" s="13">
        <f ca="1">Data!B129/Data!B$113*B$112</f>
        <v>1.0120448243862217</v>
      </c>
      <c r="C129" s="11"/>
      <c r="D129" s="11">
        <f ca="1">Data!D129/Data!D$128*D$127</f>
        <v>1.3995105764292526</v>
      </c>
      <c r="E129" s="11">
        <f ca="1">Data!E129/Data!E$128*E$127</f>
        <v>1.369665042569304</v>
      </c>
      <c r="F129" s="11">
        <f ca="1">Data!F129/Data!F$128*F$127</f>
        <v>1.3750044351075477</v>
      </c>
      <c r="G129" s="11">
        <f ca="1">Data!G129/Data!G$128*G$127</f>
        <v>1.3844998391596826</v>
      </c>
      <c r="H129" s="11">
        <f ca="1">Data!H129/Data!H$128*H$127</f>
        <v>1.3960645064024555</v>
      </c>
      <c r="I129" s="11">
        <f ca="1">Data!I129/Data!I$116*I$115</f>
        <v>1.12698635795291</v>
      </c>
      <c r="J129" s="11">
        <f ca="1">Data!J129/Data!J$116*J$115</f>
        <v>1.5788290511620655</v>
      </c>
      <c r="K129" s="11">
        <f ca="1">Data!K129/Data!K$116*K$115</f>
        <v>1.5007774929913655</v>
      </c>
      <c r="L129" s="11"/>
      <c r="M129" s="11"/>
      <c r="N129" s="11">
        <f ca="1">Data!N129/Data!N$116*N$115</f>
        <v>1.5862886631725444</v>
      </c>
      <c r="O129" s="11">
        <f ca="1">(Data!P129-3650-3600)/Data!$P$14</f>
        <v>1.2466767284368394</v>
      </c>
    </row>
    <row r="130" spans="1:16">
      <c r="A130" s="1">
        <f ca="1">Data!A130</f>
        <v>41243</v>
      </c>
      <c r="B130" s="13">
        <f ca="1">Data!B130/Data!B$113*B$112</f>
        <v>1.0124689433263363</v>
      </c>
      <c r="C130" s="11"/>
      <c r="D130" s="11">
        <f ca="1">Data!D130/Data!D$128*D$127</f>
        <v>1.4451686555881589</v>
      </c>
      <c r="E130" s="11">
        <f ca="1">Data!E130/Data!E$128*E$127</f>
        <v>1.4284215642856453</v>
      </c>
      <c r="F130" s="11">
        <f ca="1">Data!F130/Data!F$128*F$127</f>
        <v>1.3767492830678301</v>
      </c>
      <c r="G130" s="11">
        <f ca="1">Data!G130/Data!G$128*G$127</f>
        <v>1.3941117703312227</v>
      </c>
      <c r="H130" s="11">
        <f ca="1">Data!H130/Data!H$128*H$127</f>
        <v>1.4222037426884426</v>
      </c>
      <c r="I130" s="11">
        <f ca="1">Data!I130/Data!I$116*I$115</f>
        <v>1.2194874016361814</v>
      </c>
      <c r="J130" s="11">
        <f ca="1">Data!J130/Data!J$116*J$115</f>
        <v>1.5510328957949009</v>
      </c>
      <c r="K130" s="11">
        <f ca="1">Data!K130/Data!K$116*K$115</f>
        <v>1.5644002598497484</v>
      </c>
      <c r="L130" s="11"/>
      <c r="M130" s="11"/>
      <c r="N130" s="11">
        <f ca="1">Data!N130/Data!N$116*N$115</f>
        <v>1.6201110996456927</v>
      </c>
      <c r="O130" s="11">
        <f ca="1">(Data!P130-3650-3600)/Data!$P$14</f>
        <v>1.27128098384045</v>
      </c>
    </row>
    <row r="131" spans="1:16">
      <c r="A131" s="1">
        <f ca="1">Data!A131</f>
        <v>41246</v>
      </c>
      <c r="B131" s="13">
        <f ca="1">Data!B131/Data!B$113*B$112</f>
        <v>1.012444042403716</v>
      </c>
      <c r="C131" s="11"/>
      <c r="D131" s="11">
        <f ca="1">Data!D131/Data!D$128*D$127</f>
        <v>1.4472318100224828</v>
      </c>
      <c r="E131" s="11">
        <f ca="1">Data!E131/Data!E$128*E$127</f>
        <v>1.4283417316441878</v>
      </c>
      <c r="F131" s="11">
        <f ca="1">Data!F131/Data!F$128*F$127</f>
        <v>1.3802868577618799</v>
      </c>
      <c r="G131" s="11">
        <f ca="1">Data!G131/Data!G$128*G$127</f>
        <v>1.398418194516341</v>
      </c>
      <c r="H131" s="11">
        <f ca="1">Data!H131/Data!H$128*H$127</f>
        <v>1.4292691096197181</v>
      </c>
      <c r="I131" s="11">
        <f ca="1">Data!I131/Data!I$116*I$115</f>
        <v>1.2242776892362222</v>
      </c>
      <c r="J131" s="11">
        <f ca="1">Data!J131/Data!J$116*J$115</f>
        <v>1.5565488494234303</v>
      </c>
      <c r="K131" s="11">
        <f ca="1">Data!K131/Data!K$116*K$115</f>
        <v>1.5673927070474425</v>
      </c>
      <c r="L131" s="11"/>
      <c r="M131" s="11"/>
      <c r="N131" s="11">
        <f ca="1">Data!N131/Data!N$116*N$115</f>
        <v>1.6243430196786213</v>
      </c>
      <c r="O131" s="11">
        <f ca="1">(Data!P131-3650-3600)/Data!$P$14</f>
        <v>1.2736921437470308</v>
      </c>
    </row>
    <row r="132" spans="1:16">
      <c r="A132" s="1">
        <f ca="1">Data!A132</f>
        <v>41246</v>
      </c>
      <c r="B132" s="13">
        <f ca="1">Data!B132/Data!B$113*B$112</f>
        <v>1.012444042403716</v>
      </c>
      <c r="C132" s="11"/>
      <c r="D132" s="11">
        <f ca="1">Data!D132/Data!D$128*D$127</f>
        <v>1.4472318100224828</v>
      </c>
      <c r="E132" s="11">
        <f ca="1">Data!E132/Data!E$128*E$127</f>
        <v>1.4283417316441878</v>
      </c>
      <c r="F132" s="11">
        <f ca="1">Data!F132/Data!F$128*F$127</f>
        <v>1.3802868577618799</v>
      </c>
      <c r="G132" s="10">
        <f ca="1">Data!G132/Data!G$132*G$131</f>
        <v>1.398418194516341</v>
      </c>
      <c r="H132" s="11">
        <f ca="1">Data!H132/Data!H$128*H$127</f>
        <v>1.4292691096197181</v>
      </c>
      <c r="I132" s="11">
        <f ca="1">Data!I132/Data!I$116*I$115</f>
        <v>1.2242776892362222</v>
      </c>
      <c r="J132" s="11">
        <f ca="1">Data!J132/Data!J$116*J$115</f>
        <v>1.5565488494234303</v>
      </c>
      <c r="K132" s="11">
        <f ca="1">Data!K132/Data!K$116*K$115</f>
        <v>1.5673927070474425</v>
      </c>
      <c r="L132" s="11"/>
      <c r="M132" s="11"/>
      <c r="N132" s="11">
        <f ca="1">Data!N132/Data!N$116*N$115</f>
        <v>1.6243430196786213</v>
      </c>
      <c r="O132" s="10">
        <f ca="1">(Data!P132-3650-3600-3600)/Data!$P$14</f>
        <v>1.2736921437470308</v>
      </c>
      <c r="P132" s="14">
        <f t="shared" ref="P132:P138" si="0">O132^(1/(A132-$A$15)*365)-1</f>
        <v>7.3561167283590523E-2</v>
      </c>
    </row>
    <row r="133" spans="1:16">
      <c r="A133" s="1">
        <f ca="1">Data!A133</f>
        <v>41253</v>
      </c>
      <c r="B133" s="13">
        <f ca="1">Data!B133/Data!B$113*B$112</f>
        <v>1.0123857260494504</v>
      </c>
      <c r="C133" s="11"/>
      <c r="D133" s="11">
        <f ca="1">Data!D133/Data!D$128*D$127</f>
        <v>1.4496193989761614</v>
      </c>
      <c r="E133" s="11">
        <f ca="1">Data!E133/Data!E$128*E$127</f>
        <v>1.4331982173328517</v>
      </c>
      <c r="F133" s="11">
        <f ca="1">Data!F133/Data!F$128*F$127</f>
        <v>1.376635949768569</v>
      </c>
      <c r="G133" s="11">
        <f ca="1">Data!G133/Data!G$132*G$131</f>
        <v>1.4026781210103865</v>
      </c>
      <c r="H133" s="11">
        <f ca="1">Data!H133/Data!H$128*H$127</f>
        <v>1.440344621967578</v>
      </c>
      <c r="I133" s="11">
        <f ca="1">Data!I133/Data!I$116*I$115</f>
        <v>1.2309550987054807</v>
      </c>
      <c r="J133" s="11">
        <f ca="1">Data!J133/Data!J$116*J$115</f>
        <v>1.5564592215789557</v>
      </c>
      <c r="K133" s="11">
        <f ca="1">Data!K133/Data!K$116*K$115</f>
        <v>1.5932876805964504</v>
      </c>
      <c r="L133" s="11"/>
      <c r="M133" s="11"/>
      <c r="N133" s="11">
        <f ca="1">Data!N133/Data!N$116*N$115</f>
        <v>1.6210461352896892</v>
      </c>
      <c r="O133" s="11">
        <f ca="1">(Data!P133-3650-3600-3600)/Data!$P$14</f>
        <v>1.276365905227596</v>
      </c>
      <c r="P133" s="14">
        <f t="shared" si="0"/>
        <v>7.3791645871272626E-2</v>
      </c>
    </row>
    <row r="134" spans="1:16">
      <c r="A134" s="1">
        <f ca="1">Data!A134</f>
        <v>41278</v>
      </c>
      <c r="B134" s="13">
        <f ca="1">Data!B134/Data!B$113*B$112</f>
        <v>1.0128427784678691</v>
      </c>
      <c r="C134" s="11"/>
      <c r="D134" s="11">
        <f ca="1">Data!D134/Data!D$128*D$127</f>
        <v>1.4558189452532264</v>
      </c>
      <c r="E134" s="11">
        <f ca="1">Data!E134/Data!E$128*E$127</f>
        <v>1.4244659173807004</v>
      </c>
      <c r="F134" s="11">
        <f ca="1">Data!F134/Data!F$128*F$127</f>
        <v>1.3573117131539085</v>
      </c>
      <c r="G134" s="11">
        <f ca="1">Data!G134/Data!G$132*G$131</f>
        <v>1.4161318318859868</v>
      </c>
      <c r="H134" s="11">
        <f ca="1">Data!H134/Data!H$128*H$127</f>
        <v>1.4704720698438325</v>
      </c>
      <c r="I134" s="11">
        <f ca="1">Data!I134/Data!I$116*I$115</f>
        <v>1.2731068072417793</v>
      </c>
      <c r="J134" s="11">
        <f ca="1">Data!J134/Data!J$116*J$115</f>
        <v>1.5852912187486923</v>
      </c>
      <c r="K134" s="11">
        <f ca="1">Data!K134/Data!K$116*K$115</f>
        <v>1.6453515657552837</v>
      </c>
      <c r="L134" s="11"/>
      <c r="M134" s="11"/>
      <c r="N134" s="11">
        <f ca="1">Data!N134/Data!N$116*N$115</f>
        <v>1.6185775441509984</v>
      </c>
      <c r="O134" s="11">
        <f ca="1">(Data!P134-3650-3600-3600)/Data!$P$14</f>
        <v>1.2823580738321065</v>
      </c>
      <c r="P134" s="14">
        <f t="shared" si="0"/>
        <v>7.3732454401405301E-2</v>
      </c>
    </row>
    <row r="135" spans="1:16">
      <c r="A135" s="1">
        <f ca="1">Data!A135</f>
        <v>41360</v>
      </c>
      <c r="B135" s="13">
        <f ca="1">Data!B135/Data!B$113*B$112</f>
        <v>1.012816752987453</v>
      </c>
      <c r="C135" s="11"/>
      <c r="D135" s="11">
        <f ca="1">Data!D135/Data!D$128*D$127</f>
        <v>1.4788718861691628</v>
      </c>
      <c r="E135" s="11">
        <f ca="1">Data!E135/Data!E$128*E$127</f>
        <v>1.4539716383084709</v>
      </c>
      <c r="F135" s="11">
        <f ca="1">Data!F135/Data!F$128*F$127</f>
        <v>1.4931547026175009</v>
      </c>
      <c r="G135" s="11">
        <f ca="1">Data!G135/Data!G$132*G$131</f>
        <v>1.5206891070008854</v>
      </c>
      <c r="H135" s="11">
        <f ca="1">Data!H135/Data!H$128*H$127</f>
        <v>1.5809463333512885</v>
      </c>
      <c r="I135" s="11">
        <f ca="1">Data!I135/Data!I$116*I$115</f>
        <v>1.379140990692814</v>
      </c>
      <c r="J135" s="11">
        <f ca="1">Data!J135/Data!J$116*J$115</f>
        <v>1.8366845185224774</v>
      </c>
      <c r="K135" s="11">
        <f ca="1">Data!K135/Data!K$116*K$115</f>
        <v>1.7857200370521726</v>
      </c>
      <c r="L135" s="11"/>
      <c r="M135" s="11"/>
      <c r="N135" s="11">
        <f ca="1">Data!N135/Data!N$116*N$115</f>
        <v>1.68042297808075</v>
      </c>
      <c r="O135" s="11">
        <f ca="1">(Data!P135-3650-3600-3600)/Data!$P$14</f>
        <v>1.3420411093171944</v>
      </c>
      <c r="P135" s="14">
        <f t="shared" si="0"/>
        <v>8.2282390147755846E-2</v>
      </c>
    </row>
    <row r="136" spans="1:16">
      <c r="A136" s="1">
        <f ca="1">Data!A136</f>
        <v>41389</v>
      </c>
      <c r="B136" s="13">
        <f ca="1">Data!B136/Data!B$113*B$112</f>
        <v>1.0125836482215038</v>
      </c>
      <c r="C136" s="11"/>
      <c r="D136" s="11">
        <f ca="1">Data!D136/Data!D$128*D$127</f>
        <v>1.5058871393457003</v>
      </c>
      <c r="E136" s="11">
        <f ca="1">Data!E136/Data!E$128*E$127</f>
        <v>1.4798733993086259</v>
      </c>
      <c r="F136" s="11">
        <f ca="1">Data!F136/Data!F$128*F$127</f>
        <v>1.5338322661458932</v>
      </c>
      <c r="G136" s="11">
        <f ca="1">Data!G136/Data!G$132*G$131</f>
        <v>1.5391268028924345</v>
      </c>
      <c r="H136" s="11">
        <f ca="1">Data!H136/Data!H$128*H$127</f>
        <v>1.5856487317253258</v>
      </c>
      <c r="I136" s="11">
        <f ca="1">Data!I136/Data!I$116*I$115</f>
        <v>1.3874899975757988</v>
      </c>
      <c r="J136" s="11">
        <f ca="1">Data!J136/Data!J$116*J$115</f>
        <v>1.8598392319436303</v>
      </c>
      <c r="K136" s="11">
        <f ca="1">Data!K136/Data!K$116*K$115</f>
        <v>1.7913657700389292</v>
      </c>
      <c r="L136" s="11"/>
      <c r="M136" s="11"/>
      <c r="N136" s="11">
        <f ca="1">Data!N136/Data!N$116*N$115</f>
        <v>1.7152369404906938</v>
      </c>
      <c r="O136" s="11">
        <f ca="1">(Data!P136-3650-3600-3600)/Data!$P$14</f>
        <v>1.3593686325174437</v>
      </c>
      <c r="P136" s="14">
        <f t="shared" si="0"/>
        <v>8.414843820091189E-2</v>
      </c>
    </row>
    <row r="137" spans="1:16">
      <c r="A137" s="1">
        <f ca="1">Data!A137</f>
        <v>41491</v>
      </c>
      <c r="B137" s="13">
        <f ca="1">Data!B137/Data!B$113*B$112</f>
        <v>1.0130628704936107</v>
      </c>
      <c r="C137" s="11"/>
      <c r="D137" s="11">
        <f ca="1">Data!D137/Data!D$128*D$127</f>
        <v>1.4707642853239737</v>
      </c>
      <c r="E137" s="11">
        <f ca="1">Data!E137/Data!E$128*E$127</f>
        <v>1.4489482298240324</v>
      </c>
      <c r="F137" s="11">
        <f ca="1">Data!F137/Data!F$128*F$127</f>
        <v>1.4113686665993541</v>
      </c>
      <c r="G137" s="11">
        <f ca="1">Data!G137/Data!G$132*G$131</f>
        <v>1.5443347477102995</v>
      </c>
      <c r="H137" s="11">
        <f ca="1">Data!H137/Data!H$128*H$127</f>
        <v>1.6764435382831426</v>
      </c>
      <c r="I137" s="11">
        <f ca="1">Data!I137/Data!I$116*I$115</f>
        <v>1.5065852196063771</v>
      </c>
      <c r="J137" s="11">
        <f ca="1">Data!J137/Data!J$116*J$115</f>
        <v>2.0398132240466307</v>
      </c>
      <c r="K137" s="11">
        <f ca="1">Data!K137/Data!K$116*K$115</f>
        <v>1.6779175833186801</v>
      </c>
      <c r="L137" s="11"/>
      <c r="M137" s="11"/>
      <c r="N137" s="11">
        <f ca="1">Data!N137/Data!N$116*N$115</f>
        <v>1.6839576068921362</v>
      </c>
      <c r="O137" s="11">
        <f ca="1">(Data!P137-3650-3600-3600)/Data!$P$14</f>
        <v>1.3524869943649869</v>
      </c>
      <c r="P137" s="14">
        <f t="shared" si="0"/>
        <v>7.6824138124176544E-2</v>
      </c>
    </row>
    <row r="138" spans="1:16">
      <c r="A138" s="1">
        <f ca="1">Data!A138</f>
        <v>41529</v>
      </c>
      <c r="B138" s="13">
        <f ca="1">Data!B138/Data!B$113*B$112</f>
        <v>1.0134101982013863</v>
      </c>
      <c r="C138" s="11"/>
      <c r="D138" s="11">
        <f ca="1">Data!D138/Data!D$128*D$127</f>
        <v>1.4540111273099119</v>
      </c>
      <c r="E138" s="11">
        <f ca="1">Data!E138/Data!E$128*E$127</f>
        <v>1.4278545710934756</v>
      </c>
      <c r="F138" s="11">
        <f ca="1">Data!F138/Data!F$128*F$127</f>
        <v>1.3687662551647941</v>
      </c>
      <c r="G138" s="11">
        <f ca="1">Data!G138/Data!G$132*G$131</f>
        <v>1.5294173833124882</v>
      </c>
      <c r="H138" s="11">
        <f ca="1">Data!H138/Data!H$128*H$127</f>
        <v>1.6809800955313605</v>
      </c>
      <c r="I138" s="11">
        <f ca="1">Data!I138/Data!I$116*I$115</f>
        <v>1.4936114171159618</v>
      </c>
      <c r="J138" s="11">
        <f ca="1">Data!J138/Data!J$116*J$115</f>
        <v>1.9297374270539021</v>
      </c>
      <c r="K138" s="11">
        <f ca="1">Data!K138/Data!K$116*K$115</f>
        <v>1.6825784437534494</v>
      </c>
      <c r="L138" s="11"/>
      <c r="M138" s="11"/>
      <c r="N138" s="11">
        <f ca="1">Data!N138/Data!N$116*N$115</f>
        <v>1.6525330620501268</v>
      </c>
      <c r="O138" s="11">
        <f ca="1">(Data!P138-3650-3600-3600)/Data!$P$14</f>
        <v>1.3360779710607673</v>
      </c>
      <c r="P138" s="14">
        <f t="shared" si="0"/>
        <v>7.1710964803382904E-2</v>
      </c>
    </row>
  </sheetData>
  <sheetProtection selectLockedCells="1" selectUnlockedCells="1"/>
  <mergeCells count="1">
    <mergeCell ref="M2:N2"/>
  </mergeCells>
  <phoneticPr fontId="3" type="noConversion"/>
  <conditionalFormatting sqref="Q11:S32">
    <cfRule type="cellIs" dxfId="0" priority="1" stopIfTrue="1" operator="lessThan">
      <formula>0</formula>
    </cfRule>
  </conditionalFormatting>
  <pageMargins left="0.74791666666666667" right="0.74791666666666667" top="0.98402777777777772" bottom="0.98402777777777772" header="0.51180555555555551" footer="0.51180555555555551"/>
  <pageSetup paperSize="9" firstPageNumber="0" orientation="portrait" horizontalDpi="300" verticalDpi="300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Charts</vt:lpstr>
      </vt:variant>
      <vt:variant>
        <vt:i4>1</vt:i4>
      </vt:variant>
    </vt:vector>
  </HeadingPairs>
  <TitlesOfParts>
    <vt:vector size="3" baseType="lpstr">
      <vt:lpstr>Data</vt:lpstr>
      <vt:lpstr>Indices</vt:lpstr>
      <vt:lpstr>Chart1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Robin</cp:lastModifiedBy>
  <dcterms:created xsi:type="dcterms:W3CDTF">2013-10-17T19:27:57Z</dcterms:created>
  <dcterms:modified xsi:type="dcterms:W3CDTF">2013-10-18T10:58:46Z</dcterms:modified>
</cp:coreProperties>
</file>